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ece7c4a54369fb97/3D Scanning Masterclass/00 - Documents ^0 Reference/Spreadsheets ^0 Calculators/"/>
    </mc:Choice>
  </mc:AlternateContent>
  <xr:revisionPtr revIDLastSave="650" documentId="13_ncr:1_{EC975087-21FE-4F6D-B340-70955E45B0D1}" xr6:coauthVersionLast="47" xr6:coauthVersionMax="47" xr10:uidLastSave="{FD7DE0F1-35F6-42FC-8B28-D035BC46E55D}"/>
  <bookViews>
    <workbookView xWindow="25200" yWindow="7770" windowWidth="32505" windowHeight="21615" xr2:uid="{00000000-000D-0000-FFFF-FFFF00000000}"/>
  </bookViews>
  <sheets>
    <sheet name="Camera Calculator" sheetId="1" r:id="rId1"/>
    <sheet name="Cheat Sheet" sheetId="3" r:id="rId2"/>
    <sheet name="EVChar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yXrxyvCeqeDPWzf0E1HzaQBoflsmRP5DcKiyqKfhhY="/>
    </ext>
  </extLst>
</workbook>
</file>

<file path=xl/calcChain.xml><?xml version="1.0" encoding="utf-8"?>
<calcChain xmlns="http://schemas.openxmlformats.org/spreadsheetml/2006/main">
  <c r="D67" i="1" l="1"/>
  <c r="D68" i="1"/>
  <c r="D69" i="1"/>
  <c r="D70" i="1"/>
  <c r="D71" i="1"/>
  <c r="D66" i="1"/>
  <c r="D65" i="1"/>
  <c r="D64" i="1"/>
  <c r="L65" i="1"/>
  <c r="L66" i="1" s="1"/>
  <c r="L67" i="1" s="1"/>
  <c r="L68" i="1" s="1"/>
  <c r="L69" i="1" s="1"/>
  <c r="L70" i="1" s="1"/>
  <c r="L71" i="1" s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K71" i="1" s="1"/>
  <c r="F71" i="1"/>
  <c r="F64" i="1"/>
  <c r="E64" i="1"/>
  <c r="D4" i="1"/>
  <c r="D16" i="1" s="1"/>
  <c r="F5" i="1"/>
  <c r="E29" i="1" s="1"/>
  <c r="B41" i="1"/>
  <c r="C41" i="1"/>
  <c r="D41" i="1"/>
  <c r="E41" i="1"/>
  <c r="F41" i="1"/>
  <c r="G41" i="1"/>
  <c r="B29" i="1"/>
  <c r="C29" i="1"/>
  <c r="B17" i="1"/>
  <c r="C17" i="1"/>
  <c r="E17" i="1"/>
  <c r="D5" i="1"/>
  <c r="D17" i="1" s="1"/>
  <c r="G5" i="1"/>
  <c r="I5" i="1" s="1"/>
  <c r="N5" i="1"/>
  <c r="O5" i="1"/>
  <c r="P5" i="1"/>
  <c r="B28" i="1"/>
  <c r="C16" i="1"/>
  <c r="D28" i="1" s="1"/>
  <c r="E52" i="1"/>
  <c r="E53" i="1" s="1"/>
  <c r="F53" i="1" s="1"/>
  <c r="B44" i="1"/>
  <c r="C44" i="1"/>
  <c r="D44" i="1"/>
  <c r="E44" i="1"/>
  <c r="F44" i="1"/>
  <c r="G44" i="1"/>
  <c r="B32" i="1"/>
  <c r="C32" i="1"/>
  <c r="B20" i="1"/>
  <c r="C20" i="1"/>
  <c r="D32" i="1" s="1"/>
  <c r="D8" i="1"/>
  <c r="D20" i="1" s="1"/>
  <c r="G8" i="1"/>
  <c r="I8" i="1" s="1"/>
  <c r="J32" i="1" s="1"/>
  <c r="H67" i="1" s="1"/>
  <c r="N8" i="1"/>
  <c r="O8" i="1"/>
  <c r="P8" i="1"/>
  <c r="D6" i="1"/>
  <c r="D18" i="1" s="1"/>
  <c r="D7" i="1"/>
  <c r="D19" i="1" s="1"/>
  <c r="D9" i="1"/>
  <c r="D21" i="1" s="1"/>
  <c r="D10" i="1"/>
  <c r="D22" i="1" s="1"/>
  <c r="D11" i="1"/>
  <c r="D12" i="1"/>
  <c r="D24" i="1" s="1"/>
  <c r="D23" i="1"/>
  <c r="E6" i="1"/>
  <c r="E18" i="1" s="1"/>
  <c r="B48" i="1"/>
  <c r="C48" i="1"/>
  <c r="D48" i="1"/>
  <c r="E48" i="1"/>
  <c r="F48" i="1"/>
  <c r="G48" i="1"/>
  <c r="B36" i="1"/>
  <c r="C36" i="1"/>
  <c r="B24" i="1"/>
  <c r="C24" i="1"/>
  <c r="D36" i="1" s="1"/>
  <c r="G12" i="1"/>
  <c r="I12" i="1" s="1"/>
  <c r="I36" i="1" s="1"/>
  <c r="G71" i="1" s="1"/>
  <c r="N12" i="1"/>
  <c r="O12" i="1"/>
  <c r="P12" i="1"/>
  <c r="F6" i="1"/>
  <c r="F7" i="1" s="1"/>
  <c r="H43" i="1" s="1"/>
  <c r="B42" i="1"/>
  <c r="B43" i="1"/>
  <c r="B45" i="1"/>
  <c r="B46" i="1"/>
  <c r="B47" i="1"/>
  <c r="B30" i="1"/>
  <c r="B31" i="1"/>
  <c r="B33" i="1"/>
  <c r="B34" i="1"/>
  <c r="B35" i="1"/>
  <c r="B18" i="1"/>
  <c r="B19" i="1"/>
  <c r="B21" i="1"/>
  <c r="B22" i="1"/>
  <c r="B23" i="1"/>
  <c r="G6" i="1"/>
  <c r="I6" i="1" s="1"/>
  <c r="N6" i="1"/>
  <c r="O6" i="1"/>
  <c r="P6" i="1"/>
  <c r="C18" i="1"/>
  <c r="C30" i="1"/>
  <c r="C42" i="1"/>
  <c r="D42" i="1"/>
  <c r="E42" i="1"/>
  <c r="G42" i="1"/>
  <c r="N4" i="1"/>
  <c r="E28" i="1"/>
  <c r="C31" i="1"/>
  <c r="C33" i="1"/>
  <c r="C34" i="1"/>
  <c r="C35" i="1"/>
  <c r="C2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3" i="1"/>
  <c r="F43" i="1"/>
  <c r="E43" i="1"/>
  <c r="D43" i="1"/>
  <c r="C43" i="1"/>
  <c r="G40" i="1"/>
  <c r="F40" i="1"/>
  <c r="E40" i="1"/>
  <c r="D40" i="1"/>
  <c r="C40" i="1"/>
  <c r="B40" i="1"/>
  <c r="C23" i="1"/>
  <c r="D35" i="1" s="1"/>
  <c r="C22" i="1"/>
  <c r="D34" i="1" s="1"/>
  <c r="C21" i="1"/>
  <c r="C19" i="1"/>
  <c r="D31" i="1" s="1"/>
  <c r="E16" i="1"/>
  <c r="B16" i="1"/>
  <c r="P11" i="1"/>
  <c r="O11" i="1"/>
  <c r="N11" i="1"/>
  <c r="G11" i="1"/>
  <c r="I11" i="1" s="1"/>
  <c r="P10" i="1"/>
  <c r="O10" i="1"/>
  <c r="N10" i="1"/>
  <c r="G10" i="1"/>
  <c r="I10" i="1" s="1"/>
  <c r="P9" i="1"/>
  <c r="O9" i="1"/>
  <c r="N9" i="1"/>
  <c r="G9" i="1"/>
  <c r="I9" i="1" s="1"/>
  <c r="P7" i="1"/>
  <c r="O7" i="1"/>
  <c r="N7" i="1"/>
  <c r="G7" i="1"/>
  <c r="I7" i="1" s="1"/>
  <c r="P4" i="1"/>
  <c r="O4" i="1"/>
  <c r="G4" i="1"/>
  <c r="I4" i="1" s="1"/>
  <c r="I41" i="1" l="1"/>
  <c r="J41" i="1" s="1"/>
  <c r="I65" i="1" s="1"/>
  <c r="I17" i="1"/>
  <c r="J17" i="1" s="1"/>
  <c r="K17" i="1" s="1"/>
  <c r="G17" i="1"/>
  <c r="I29" i="1"/>
  <c r="G65" i="1" s="1"/>
  <c r="M65" i="1" s="1"/>
  <c r="J29" i="1"/>
  <c r="H65" i="1" s="1"/>
  <c r="F29" i="1"/>
  <c r="G29" i="1"/>
  <c r="H29" i="1"/>
  <c r="D29" i="1"/>
  <c r="F8" i="1"/>
  <c r="E32" i="1" s="1"/>
  <c r="I32" i="1"/>
  <c r="G67" i="1" s="1"/>
  <c r="K67" i="1" s="1"/>
  <c r="F32" i="1"/>
  <c r="I20" i="1"/>
  <c r="J20" i="1" s="1"/>
  <c r="K20" i="1" s="1"/>
  <c r="E7" i="1"/>
  <c r="J36" i="1"/>
  <c r="H71" i="1" s="1"/>
  <c r="F36" i="1"/>
  <c r="I24" i="1"/>
  <c r="J24" i="1" s="1"/>
  <c r="K24" i="1" s="1"/>
  <c r="E54" i="1"/>
  <c r="E30" i="1"/>
  <c r="H42" i="1"/>
  <c r="I42" i="1" s="1"/>
  <c r="G18" i="1"/>
  <c r="D30" i="1"/>
  <c r="F30" i="1"/>
  <c r="I18" i="1"/>
  <c r="J18" i="1" s="1"/>
  <c r="K18" i="1" s="1"/>
  <c r="E31" i="1"/>
  <c r="F35" i="1"/>
  <c r="F34" i="1"/>
  <c r="F33" i="1"/>
  <c r="F31" i="1"/>
  <c r="I21" i="1"/>
  <c r="D33" i="1"/>
  <c r="F28" i="1"/>
  <c r="H28" i="1" s="1"/>
  <c r="I40" i="1"/>
  <c r="J40" i="1" s="1"/>
  <c r="I64" i="1" s="1"/>
  <c r="J33" i="1"/>
  <c r="H68" i="1" s="1"/>
  <c r="I33" i="1"/>
  <c r="G68" i="1" s="1"/>
  <c r="K68" i="1" s="1"/>
  <c r="J35" i="1"/>
  <c r="H70" i="1" s="1"/>
  <c r="I35" i="1"/>
  <c r="G70" i="1" s="1"/>
  <c r="K70" i="1" s="1"/>
  <c r="J28" i="1"/>
  <c r="H64" i="1" s="1"/>
  <c r="I28" i="1"/>
  <c r="G64" i="1" s="1"/>
  <c r="J31" i="1"/>
  <c r="H66" i="1" s="1"/>
  <c r="I31" i="1"/>
  <c r="G66" i="1" s="1"/>
  <c r="K66" i="1" s="1"/>
  <c r="I16" i="1"/>
  <c r="J16" i="1" s="1"/>
  <c r="K16" i="1" s="1"/>
  <c r="G16" i="1"/>
  <c r="I43" i="1"/>
  <c r="F9" i="1"/>
  <c r="J34" i="1"/>
  <c r="H69" i="1" s="1"/>
  <c r="I34" i="1"/>
  <c r="G69" i="1" s="1"/>
  <c r="K69" i="1" s="1"/>
  <c r="I22" i="1"/>
  <c r="I23" i="1"/>
  <c r="I19" i="1"/>
  <c r="J19" i="1" s="1"/>
  <c r="K19" i="1" s="1"/>
  <c r="K65" i="1" l="1"/>
  <c r="K41" i="1"/>
  <c r="M64" i="1"/>
  <c r="K64" i="1"/>
  <c r="M66" i="1"/>
  <c r="G32" i="1"/>
  <c r="G28" i="1"/>
  <c r="H32" i="1"/>
  <c r="H44" i="1"/>
  <c r="I44" i="1" s="1"/>
  <c r="J44" i="1" s="1"/>
  <c r="I67" i="1" s="1"/>
  <c r="E19" i="1"/>
  <c r="G19" i="1" s="1"/>
  <c r="E8" i="1"/>
  <c r="E20" i="1" s="1"/>
  <c r="G20" i="1" s="1"/>
  <c r="E9" i="1"/>
  <c r="E21" i="1" s="1"/>
  <c r="G21" i="1" s="1"/>
  <c r="E55" i="1"/>
  <c r="E56" i="1" s="1"/>
  <c r="F54" i="1"/>
  <c r="J21" i="1"/>
  <c r="K21" i="1" s="1"/>
  <c r="H30" i="1"/>
  <c r="G30" i="1"/>
  <c r="H45" i="1"/>
  <c r="I45" i="1" s="1"/>
  <c r="E33" i="1"/>
  <c r="J23" i="1"/>
  <c r="K23" i="1" s="1"/>
  <c r="K40" i="1"/>
  <c r="F10" i="1"/>
  <c r="K43" i="1"/>
  <c r="J43" i="1"/>
  <c r="I66" i="1" s="1"/>
  <c r="G31" i="1"/>
  <c r="H31" i="1"/>
  <c r="J22" i="1"/>
  <c r="K22" i="1" s="1"/>
  <c r="M67" i="1" l="1"/>
  <c r="K44" i="1"/>
  <c r="E10" i="1"/>
  <c r="E11" i="1" s="1"/>
  <c r="F55" i="1"/>
  <c r="H46" i="1"/>
  <c r="I46" i="1" s="1"/>
  <c r="E34" i="1"/>
  <c r="F11" i="1"/>
  <c r="F12" i="1" s="1"/>
  <c r="G33" i="1"/>
  <c r="H33" i="1"/>
  <c r="K45" i="1"/>
  <c r="J45" i="1"/>
  <c r="I68" i="1" s="1"/>
  <c r="M68" i="1" l="1"/>
  <c r="E36" i="1"/>
  <c r="H48" i="1"/>
  <c r="I48" i="1" s="1"/>
  <c r="E22" i="1"/>
  <c r="G22" i="1" s="1"/>
  <c r="E12" i="1"/>
  <c r="E24" i="1" s="1"/>
  <c r="G24" i="1" s="1"/>
  <c r="E23" i="1"/>
  <c r="G23" i="1" s="1"/>
  <c r="E57" i="1"/>
  <c r="F56" i="1"/>
  <c r="I47" i="1"/>
  <c r="E35" i="1"/>
  <c r="K46" i="1"/>
  <c r="J46" i="1"/>
  <c r="I69" i="1" s="1"/>
  <c r="H34" i="1"/>
  <c r="G34" i="1"/>
  <c r="M69" i="1" l="1"/>
  <c r="J48" i="1"/>
  <c r="I71" i="1" s="1"/>
  <c r="K48" i="1"/>
  <c r="H36" i="1"/>
  <c r="G36" i="1"/>
  <c r="E58" i="1"/>
  <c r="F57" i="1"/>
  <c r="J47" i="1"/>
  <c r="I70" i="1" s="1"/>
  <c r="K47" i="1"/>
  <c r="G35" i="1"/>
  <c r="H35" i="1"/>
  <c r="M70" i="1" l="1"/>
  <c r="E59" i="1"/>
  <c r="F58" i="1"/>
  <c r="M71" i="1" l="1"/>
  <c r="F59" i="1"/>
  <c r="F60" i="1"/>
</calcChain>
</file>

<file path=xl/sharedStrings.xml><?xml version="1.0" encoding="utf-8"?>
<sst xmlns="http://schemas.openxmlformats.org/spreadsheetml/2006/main" count="463" uniqueCount="220">
  <si>
    <t>Camera Intrinsics</t>
  </si>
  <si>
    <t>Camera Type</t>
  </si>
  <si>
    <t>fStop</t>
  </si>
  <si>
    <t>Shutter</t>
  </si>
  <si>
    <t>Lux</t>
  </si>
  <si>
    <t>FocusD</t>
  </si>
  <si>
    <t>CropF</t>
  </si>
  <si>
    <t>LensFL</t>
  </si>
  <si>
    <t>35mmFL</t>
  </si>
  <si>
    <t>SensW</t>
  </si>
  <si>
    <t>SensH</t>
  </si>
  <si>
    <t>ResW</t>
  </si>
  <si>
    <t>ResH</t>
  </si>
  <si>
    <t>CoConf</t>
  </si>
  <si>
    <t>PxSzH</t>
  </si>
  <si>
    <t>PxSzW</t>
  </si>
  <si>
    <t>Notes</t>
  </si>
  <si>
    <t>Camera Exposure Calculator</t>
  </si>
  <si>
    <t>CalibCon</t>
  </si>
  <si>
    <t>Rec_ISO</t>
  </si>
  <si>
    <t>Set_ISO</t>
  </si>
  <si>
    <t>evISO-100</t>
  </si>
  <si>
    <t>evISO-adj</t>
  </si>
  <si>
    <t>EvOffset</t>
  </si>
  <si>
    <t>Depth of Field / Angle of View Calculator</t>
  </si>
  <si>
    <t>FocalL</t>
  </si>
  <si>
    <t>HyperF</t>
  </si>
  <si>
    <t>NearF</t>
  </si>
  <si>
    <t>FarF</t>
  </si>
  <si>
    <t>angleW</t>
  </si>
  <si>
    <t>angleH</t>
  </si>
  <si>
    <t>Ground Sampling Distance</t>
  </si>
  <si>
    <t>Dist</t>
  </si>
  <si>
    <t>GSD</t>
  </si>
  <si>
    <t>Lidar Calculator</t>
  </si>
  <si>
    <t>Resolution Settings</t>
  </si>
  <si>
    <t>PanoRes</t>
  </si>
  <si>
    <t>Max Rng</t>
  </si>
  <si>
    <t>1/4</t>
  </si>
  <si>
    <t>1/2</t>
  </si>
  <si>
    <t>EV</t>
  </si>
  <si>
    <t>EV100 at Other ISO Settings</t>
  </si>
  <si>
    <t>1/8</t>
  </si>
  <si>
    <t>1/15</t>
  </si>
  <si>
    <t>1/30</t>
  </si>
  <si>
    <t>1/60</t>
  </si>
  <si>
    <t>1/125</t>
  </si>
  <si>
    <t>1/250</t>
  </si>
  <si>
    <t>1/500</t>
  </si>
  <si>
    <t>1/1000</t>
  </si>
  <si>
    <t>1/2000</t>
  </si>
  <si>
    <t>1/4000</t>
  </si>
  <si>
    <t>1/8000</t>
  </si>
  <si>
    <t>2m</t>
  </si>
  <si>
    <t>4m</t>
  </si>
  <si>
    <t>8m</t>
  </si>
  <si>
    <t>16m</t>
  </si>
  <si>
    <t>32m</t>
  </si>
  <si>
    <t>64m</t>
  </si>
  <si>
    <t>128m</t>
  </si>
  <si>
    <t>256m</t>
  </si>
  <si>
    <t>512m</t>
  </si>
  <si>
    <t>60</t>
  </si>
  <si>
    <t>Sunny 16 Rule</t>
  </si>
  <si>
    <t>-7</t>
  </si>
  <si>
    <t>-8</t>
  </si>
  <si>
    <t>-9</t>
  </si>
  <si>
    <t>-10</t>
  </si>
  <si>
    <t>-11</t>
  </si>
  <si>
    <t>Lighting Conditions (EV100)</t>
  </si>
  <si>
    <t>Typical Sunny</t>
  </si>
  <si>
    <t>Light sand/snow in full sunlight with distinct shadows</t>
  </si>
  <si>
    <t>Typical sunlight with distinct shadows, clear sky</t>
  </si>
  <si>
    <t>Typical scene is hazy sunlight, soft shadows</t>
  </si>
  <si>
    <t>Typical scene, cloudy, bright, no shadows</t>
  </si>
  <si>
    <t>Typical scene, heavy overcast, open shade, magic hour</t>
  </si>
  <si>
    <t>Chistmas tree lights</t>
  </si>
  <si>
    <t>Interiors - home</t>
  </si>
  <si>
    <t>Night street scenes, fairs, amusement parks \ home, office</t>
  </si>
  <si>
    <t>Bright street scenes  \ galleries, offices</t>
  </si>
  <si>
    <t>Just after sunset, neon &amp; bright night signs, sports \ galleries</t>
  </si>
  <si>
    <t>Just after sunset \ galleries</t>
  </si>
  <si>
    <t>Sunset \ galleries</t>
  </si>
  <si>
    <t>Outdoors \ Indoors</t>
  </si>
  <si>
    <t>Night vehicle traffic \ home</t>
  </si>
  <si>
    <t>Moonlight low quarter, aurora borealis</t>
  </si>
  <si>
    <t>Moonlight low gibbous, aurora borealis</t>
  </si>
  <si>
    <t>Moonlight low full</t>
  </si>
  <si>
    <t>EV Table</t>
  </si>
  <si>
    <t>Aperture (f-number)  - Exposure time is seconds or m(inutes) at ISO 100</t>
  </si>
  <si>
    <t>Leica BLK360v2 - Fast</t>
  </si>
  <si>
    <t>Leica BLK360v2 - Fast+</t>
  </si>
  <si>
    <t>Leica BLK360v2 - Dense+</t>
  </si>
  <si>
    <t>Leica BLK360v2 - Dense</t>
  </si>
  <si>
    <t>?</t>
  </si>
  <si>
    <t xml:space="preserve">Leica RTC360 - Low </t>
  </si>
  <si>
    <t xml:space="preserve">Leica RTC360 - Medum </t>
  </si>
  <si>
    <t xml:space="preserve">Leica RTC360 - High </t>
  </si>
  <si>
    <t>Leica BLK2Go</t>
  </si>
  <si>
    <t>GSD 10m</t>
  </si>
  <si>
    <t>realtime</t>
  </si>
  <si>
    <t>N/A</t>
  </si>
  <si>
    <t>SLAM Lidar, 420k points/sec</t>
  </si>
  <si>
    <t>fisheye lens</t>
  </si>
  <si>
    <t>PanoGSD</t>
  </si>
  <si>
    <t>DataTime</t>
  </si>
  <si>
    <t>rgbTime</t>
  </si>
  <si>
    <t>hdrTime</t>
  </si>
  <si>
    <t>DJI Mavic 3E - Wide</t>
  </si>
  <si>
    <t>DJI Mavic 3E - Telephoto</t>
  </si>
  <si>
    <t>Variable aperture f/2.8 to f/11</t>
  </si>
  <si>
    <t>Fixed aperture f/4.4</t>
  </si>
  <si>
    <t>Fixed aperture f/2.2</t>
  </si>
  <si>
    <t>Fixed aperture f/2.8</t>
  </si>
  <si>
    <t>Fixed aperture f/1.78</t>
  </si>
  <si>
    <t>Variable aperture f/2.8 to f/22</t>
  </si>
  <si>
    <t>Kandao Qoocam Ultra 3</t>
  </si>
  <si>
    <t>iPhone 16 Pro - Telephoto</t>
  </si>
  <si>
    <t>Fixed aperture f/1.6, fisheye lens</t>
  </si>
  <si>
    <t>Fixed aperture f/1.79</t>
  </si>
  <si>
    <t>iPhone 14 Pro - Wide - 12mp</t>
  </si>
  <si>
    <t>iPhone 14 Pro - Wide - 48mp</t>
  </si>
  <si>
    <t>iPhone 14 Pro - Ultrawide -12mp</t>
  </si>
  <si>
    <t>TargetW</t>
  </si>
  <si>
    <t>TargetH</t>
  </si>
  <si>
    <t>Navvis VLX3</t>
  </si>
  <si>
    <t>1:00</t>
  </si>
  <si>
    <t>0:26</t>
  </si>
  <si>
    <t>1:40</t>
  </si>
  <si>
    <t>10</t>
  </si>
  <si>
    <t>RTC360 - High</t>
  </si>
  <si>
    <t>0:20</t>
  </si>
  <si>
    <t>0:08</t>
  </si>
  <si>
    <t>1:15</t>
  </si>
  <si>
    <t>BLK360 - Dense+</t>
  </si>
  <si>
    <t>NA</t>
  </si>
  <si>
    <t>BLK2Go</t>
  </si>
  <si>
    <t>Take pano every 2-3m</t>
  </si>
  <si>
    <t>100</t>
  </si>
  <si>
    <t>HDR</t>
  </si>
  <si>
    <t>RGB</t>
  </si>
  <si>
    <t>Time</t>
  </si>
  <si>
    <t>efGSD</t>
  </si>
  <si>
    <t>Distance</t>
  </si>
  <si>
    <t>Resolution</t>
  </si>
  <si>
    <t>Lidar</t>
  </si>
  <si>
    <t>Lidar Settings (Range is maxium effective range)</t>
  </si>
  <si>
    <t>Dimly lit interior to brightly lit interior</t>
  </si>
  <si>
    <t>2-12</t>
  </si>
  <si>
    <t>-2.0ev</t>
  </si>
  <si>
    <t>5</t>
  </si>
  <si>
    <t>12</t>
  </si>
  <si>
    <t>800</t>
  </si>
  <si>
    <t>Indoors/Dark</t>
  </si>
  <si>
    <t>Home interior to typical sunny</t>
  </si>
  <si>
    <t>5-15</t>
  </si>
  <si>
    <t>400</t>
  </si>
  <si>
    <t>Mixed</t>
  </si>
  <si>
    <t>Twilight to pinhole sun, 15 is typical sunny</t>
  </si>
  <si>
    <t>10-20</t>
  </si>
  <si>
    <t>20</t>
  </si>
  <si>
    <t>Outdoors</t>
  </si>
  <si>
    <t>evRange</t>
  </si>
  <si>
    <t>Offset</t>
  </si>
  <si>
    <t>Brackets</t>
  </si>
  <si>
    <t>ISO</t>
  </si>
  <si>
    <t>Aperture</t>
  </si>
  <si>
    <t>Conditions</t>
  </si>
  <si>
    <t>0.45</t>
  </si>
  <si>
    <t>0.46</t>
  </si>
  <si>
    <t>0.44</t>
  </si>
  <si>
    <t>9.2</t>
  </si>
  <si>
    <t>Qoocam Ultra 3</t>
  </si>
  <si>
    <t>0.69</t>
  </si>
  <si>
    <t>0.43</t>
  </si>
  <si>
    <t>2.20</t>
  </si>
  <si>
    <t>iPhone 14 Pro - UltraWide 12mp</t>
  </si>
  <si>
    <t>0.17</t>
  </si>
  <si>
    <t>2.8</t>
  </si>
  <si>
    <t>1.78</t>
  </si>
  <si>
    <t>iPhone 14 Pro - Wide 48mp</t>
  </si>
  <si>
    <t>0.35</t>
  </si>
  <si>
    <t>iPhone 14 Pro - Wide 12mp</t>
  </si>
  <si>
    <t>hyperF</t>
  </si>
  <si>
    <t>nearF</t>
  </si>
  <si>
    <t>Camera</t>
  </si>
  <si>
    <t>DSLR HDR Camera Settings (Mixed is Indoors with large windows or open garage and Outdoor Daylight)</t>
  </si>
  <si>
    <t>Sony A7r3 - 28mm</t>
  </si>
  <si>
    <t>2.83</t>
  </si>
  <si>
    <t>3.95</t>
  </si>
  <si>
    <t>Shoot at 2m,5m and 10m</t>
  </si>
  <si>
    <t>Variable aperture f/2.8 to f/23</t>
  </si>
  <si>
    <t>Canon EOS 100D</t>
  </si>
  <si>
    <t>April Tag Confidence</t>
  </si>
  <si>
    <t>Sony A7r3</t>
  </si>
  <si>
    <t>SceneW</t>
  </si>
  <si>
    <t>PixReq</t>
  </si>
  <si>
    <t>TagSize</t>
  </si>
  <si>
    <t>Conf</t>
  </si>
  <si>
    <t>Tag Family</t>
  </si>
  <si>
    <t>tag16h5</t>
  </si>
  <si>
    <t>tag25h9</t>
  </si>
  <si>
    <t>tag36h10</t>
  </si>
  <si>
    <t>#Tags</t>
  </si>
  <si>
    <t>BitDepth</t>
  </si>
  <si>
    <t>tagCircle21h7 (Metashape)</t>
  </si>
  <si>
    <t>tagStandard41h12 (Metashape)</t>
  </si>
  <si>
    <t>tagStandard52h13 (Metashape)</t>
  </si>
  <si>
    <t>tag36h11 (Recommended)</t>
  </si>
  <si>
    <t>tag25h7 (RC Only)</t>
  </si>
  <si>
    <t>Faster detection than h9, decent compromise between size and robustness / Smaller tag set than 25h9, slightly less robust to noise or occlusion</t>
  </si>
  <si>
    <t>Very fast detection, small tag size, good for close range or low-res cameras / Low error correction, very limited tag set</t>
  </si>
  <si>
    <t>High tag count, good error correction, solid mid-range option / Requires larger tags and more resolution</t>
  </si>
  <si>
    <t>Balanced size vs robustness, widely supported / Not ideal for far distances or motion blur</t>
  </si>
  <si>
    <t>Most commonly used, robust to noise, well-supported across tools / Larger size needed for reliable detection, slower detection speed</t>
  </si>
  <si>
    <t>Rotation/scale invariant, better detection at odd angles / Pose estimation less precise; not supported in RealityCapture</t>
  </si>
  <si>
    <t>Very large set, excellent error correction for large/complex scenes / Slower to detect, requires high-res cameras and large printed tags</t>
  </si>
  <si>
    <t>Highest robustness and capacity for massive environments / Slowest detection, not suitable for small tags or low-res images</t>
  </si>
  <si>
    <t>RecTagSz</t>
  </si>
  <si>
    <t xml:space="preserve">Sony A7r3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</si>
</sst>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0000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D9E2F3"/>
        <bgColor rgb="FFD9E2F3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8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8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0" fillId="16" borderId="0" applyNumberFormat="0" applyBorder="0" applyAlignment="0" applyProtection="0"/>
    <xf numFmtId="0" fontId="6" fillId="0" borderId="1"/>
    <xf numFmtId="0" fontId="6" fillId="18" borderId="1" applyNumberFormat="0" applyBorder="0" applyAlignment="0" applyProtection="0"/>
    <xf numFmtId="0" fontId="6" fillId="19" borderId="1" applyNumberFormat="0" applyBorder="0" applyAlignment="0" applyProtection="0"/>
    <xf numFmtId="0" fontId="6" fillId="20" borderId="1" applyNumberFormat="0" applyBorder="0" applyAlignment="0" applyProtection="0"/>
    <xf numFmtId="0" fontId="18" fillId="11" borderId="1" applyNumberFormat="0" applyBorder="0" applyAlignment="0" applyProtection="0"/>
    <xf numFmtId="0" fontId="18" fillId="17" borderId="1" applyNumberFormat="0" applyBorder="0" applyAlignment="0" applyProtection="0"/>
  </cellStyleXfs>
  <cellXfs count="152">
    <xf numFmtId="0" fontId="0" fillId="0" borderId="0" xfId="0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2" fillId="10" borderId="2" xfId="6" applyBorder="1" applyAlignment="1">
      <alignment horizontal="center" vertical="center"/>
    </xf>
    <xf numFmtId="164" fontId="12" fillId="10" borderId="2" xfId="6" applyNumberFormat="1" applyBorder="1" applyAlignment="1">
      <alignment horizontal="center" vertical="center"/>
    </xf>
    <xf numFmtId="1" fontId="12" fillId="10" borderId="2" xfId="6" applyNumberFormat="1" applyBorder="1" applyAlignment="1">
      <alignment horizontal="center" vertical="center"/>
    </xf>
    <xf numFmtId="0" fontId="12" fillId="9" borderId="2" xfId="5" applyBorder="1" applyAlignment="1">
      <alignment horizontal="center" vertical="center"/>
    </xf>
    <xf numFmtId="49" fontId="12" fillId="8" borderId="2" xfId="4" applyNumberForma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/>
    </xf>
    <xf numFmtId="2" fontId="13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65" fontId="13" fillId="4" borderId="2" xfId="0" applyNumberFormat="1" applyFont="1" applyFill="1" applyBorder="1" applyAlignment="1">
      <alignment horizontal="center"/>
    </xf>
    <xf numFmtId="164" fontId="13" fillId="4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166" fontId="13" fillId="4" borderId="2" xfId="0" applyNumberFormat="1" applyFont="1" applyFill="1" applyBorder="1" applyAlignment="1">
      <alignment horizontal="center"/>
    </xf>
    <xf numFmtId="167" fontId="13" fillId="4" borderId="2" xfId="0" applyNumberFormat="1" applyFont="1" applyFill="1" applyBorder="1" applyAlignment="1">
      <alignment horizontal="center"/>
    </xf>
    <xf numFmtId="1" fontId="13" fillId="4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20" fontId="13" fillId="4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12" fillId="5" borderId="2" xfId="1" applyNumberFormat="1" applyBorder="1" applyAlignment="1">
      <alignment horizontal="center" vertical="center"/>
    </xf>
    <xf numFmtId="0" fontId="12" fillId="5" borderId="2" xfId="1" applyBorder="1" applyAlignment="1">
      <alignment horizontal="center" vertical="center"/>
    </xf>
    <xf numFmtId="49" fontId="12" fillId="6" borderId="2" xfId="2" applyNumberFormat="1" applyBorder="1" applyAlignment="1">
      <alignment horizontal="center" vertical="center"/>
    </xf>
    <xf numFmtId="0" fontId="12" fillId="6" borderId="2" xfId="2" applyBorder="1" applyAlignment="1">
      <alignment horizontal="center" vertical="center"/>
    </xf>
    <xf numFmtId="0" fontId="12" fillId="9" borderId="2" xfId="5" applyBorder="1" applyAlignment="1">
      <alignment horizontal="left" vertical="center" indent="1"/>
    </xf>
    <xf numFmtId="49" fontId="11" fillId="13" borderId="2" xfId="9" applyNumberFormat="1" applyBorder="1" applyAlignment="1">
      <alignment horizontal="center" vertical="center"/>
    </xf>
    <xf numFmtId="49" fontId="11" fillId="14" borderId="2" xfId="10" applyNumberFormat="1" applyBorder="1" applyAlignment="1">
      <alignment horizontal="center" vertical="center"/>
    </xf>
    <xf numFmtId="49" fontId="11" fillId="12" borderId="2" xfId="8" applyNumberFormat="1" applyBorder="1" applyAlignment="1">
      <alignment horizontal="center" vertical="center"/>
    </xf>
    <xf numFmtId="0" fontId="12" fillId="8" borderId="2" xfId="4" applyBorder="1" applyAlignment="1">
      <alignment horizontal="center" vertical="center"/>
    </xf>
    <xf numFmtId="0" fontId="12" fillId="8" borderId="2" xfId="4" applyBorder="1" applyAlignment="1">
      <alignment horizontal="left" vertical="center" indent="1"/>
    </xf>
    <xf numFmtId="0" fontId="12" fillId="8" borderId="2" xfId="4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indent="1"/>
    </xf>
    <xf numFmtId="0" fontId="12" fillId="9" borderId="2" xfId="5" applyBorder="1" applyAlignment="1">
      <alignment horizontal="left"/>
    </xf>
    <xf numFmtId="2" fontId="12" fillId="9" borderId="2" xfId="5" applyNumberFormat="1" applyBorder="1" applyAlignment="1">
      <alignment horizontal="center" vertical="center"/>
    </xf>
    <xf numFmtId="165" fontId="12" fillId="9" borderId="2" xfId="5" applyNumberFormat="1" applyBorder="1" applyAlignment="1">
      <alignment horizontal="center"/>
    </xf>
    <xf numFmtId="164" fontId="12" fillId="9" borderId="2" xfId="5" applyNumberFormat="1" applyBorder="1" applyAlignment="1">
      <alignment horizontal="center" vertical="center"/>
    </xf>
    <xf numFmtId="2" fontId="12" fillId="9" borderId="2" xfId="5" applyNumberFormat="1" applyBorder="1" applyAlignment="1">
      <alignment horizontal="center"/>
    </xf>
    <xf numFmtId="0" fontId="12" fillId="9" borderId="2" xfId="5" applyBorder="1" applyAlignment="1">
      <alignment horizontal="center"/>
    </xf>
    <xf numFmtId="166" fontId="12" fillId="9" borderId="2" xfId="5" applyNumberFormat="1" applyBorder="1" applyAlignment="1">
      <alignment horizontal="center"/>
    </xf>
    <xf numFmtId="167" fontId="12" fillId="9" borderId="2" xfId="5" applyNumberFormat="1" applyBorder="1" applyAlignment="1">
      <alignment horizontal="center"/>
    </xf>
    <xf numFmtId="1" fontId="12" fillId="9" borderId="2" xfId="5" applyNumberFormat="1" applyBorder="1" applyAlignment="1">
      <alignment horizontal="center"/>
    </xf>
    <xf numFmtId="20" fontId="12" fillId="9" borderId="2" xfId="5" applyNumberFormat="1" applyBorder="1" applyAlignment="1">
      <alignment horizontal="center" vertical="center"/>
    </xf>
    <xf numFmtId="2" fontId="12" fillId="10" borderId="2" xfId="6" applyNumberFormat="1" applyBorder="1" applyAlignment="1">
      <alignment horizontal="center" vertical="center"/>
    </xf>
    <xf numFmtId="2" fontId="12" fillId="10" borderId="2" xfId="6" applyNumberFormat="1" applyBorder="1" applyAlignment="1">
      <alignment horizontal="center"/>
    </xf>
    <xf numFmtId="2" fontId="11" fillId="10" borderId="2" xfId="6" applyNumberFormat="1" applyFont="1" applyBorder="1" applyAlignment="1">
      <alignment horizontal="center" vertical="center"/>
    </xf>
    <xf numFmtId="1" fontId="12" fillId="10" borderId="2" xfId="6" applyNumberFormat="1" applyBorder="1" applyAlignment="1">
      <alignment horizontal="center"/>
    </xf>
    <xf numFmtId="0" fontId="11" fillId="9" borderId="2" xfId="5" applyFont="1" applyBorder="1" applyAlignment="1">
      <alignment horizontal="left" vertical="center" indent="1"/>
    </xf>
    <xf numFmtId="49" fontId="12" fillId="9" borderId="2" xfId="5" applyNumberFormat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left" vertical="center"/>
    </xf>
    <xf numFmtId="0" fontId="18" fillId="15" borderId="2" xfId="7" applyFill="1" applyBorder="1" applyAlignment="1">
      <alignment horizontal="center" vertical="center"/>
    </xf>
    <xf numFmtId="0" fontId="18" fillId="15" borderId="6" xfId="7" applyFill="1" applyBorder="1" applyAlignment="1">
      <alignment horizontal="center" vertical="center"/>
    </xf>
    <xf numFmtId="0" fontId="9" fillId="9" borderId="2" xfId="5" applyFont="1" applyBorder="1" applyAlignment="1">
      <alignment horizontal="left"/>
    </xf>
    <xf numFmtId="2" fontId="20" fillId="16" borderId="2" xfId="11" applyNumberFormat="1" applyBorder="1" applyAlignment="1">
      <alignment horizontal="center" vertical="center"/>
    </xf>
    <xf numFmtId="0" fontId="8" fillId="9" borderId="2" xfId="5" applyFont="1" applyBorder="1" applyAlignment="1">
      <alignment horizontal="left" vertical="center" indent="1"/>
    </xf>
    <xf numFmtId="0" fontId="7" fillId="9" borderId="2" xfId="5" applyFont="1" applyBorder="1" applyAlignment="1">
      <alignment horizontal="left"/>
    </xf>
    <xf numFmtId="49" fontId="7" fillId="9" borderId="2" xfId="5" applyNumberFormat="1" applyFont="1" applyBorder="1" applyAlignment="1">
      <alignment horizontal="left" vertical="center"/>
    </xf>
    <xf numFmtId="20" fontId="7" fillId="9" borderId="2" xfId="5" applyNumberFormat="1" applyFont="1" applyBorder="1" applyAlignment="1">
      <alignment horizontal="center" vertical="center"/>
    </xf>
    <xf numFmtId="2" fontId="20" fillId="16" borderId="2" xfId="11" applyNumberFormat="1" applyBorder="1" applyAlignment="1">
      <alignment horizontal="center"/>
    </xf>
    <xf numFmtId="0" fontId="6" fillId="0" borderId="1" xfId="12"/>
    <xf numFmtId="0" fontId="6" fillId="0" borderId="1" xfId="12" applyAlignment="1">
      <alignment horizontal="center" vertical="center"/>
    </xf>
    <xf numFmtId="49" fontId="6" fillId="0" borderId="1" xfId="12" applyNumberFormat="1" applyAlignment="1">
      <alignment horizontal="center" vertical="center"/>
    </xf>
    <xf numFmtId="49" fontId="6" fillId="0" borderId="1" xfId="12" applyNumberFormat="1" applyAlignment="1">
      <alignment vertical="center"/>
    </xf>
    <xf numFmtId="49" fontId="6" fillId="18" borderId="2" xfId="13" applyNumberFormat="1" applyBorder="1" applyAlignment="1">
      <alignment horizontal="center" vertical="center"/>
    </xf>
    <xf numFmtId="2" fontId="6" fillId="18" borderId="2" xfId="13" applyNumberFormat="1" applyBorder="1" applyAlignment="1">
      <alignment horizontal="center" vertical="center"/>
    </xf>
    <xf numFmtId="49" fontId="6" fillId="20" borderId="2" xfId="15" applyNumberFormat="1" applyBorder="1" applyAlignment="1">
      <alignment vertical="center"/>
    </xf>
    <xf numFmtId="49" fontId="18" fillId="15" borderId="2" xfId="16" applyNumberFormat="1" applyFill="1" applyBorder="1" applyAlignment="1">
      <alignment horizontal="center" vertical="center"/>
    </xf>
    <xf numFmtId="49" fontId="18" fillId="15" borderId="2" xfId="16" applyNumberFormat="1" applyFill="1" applyBorder="1" applyAlignment="1">
      <alignment vertical="center"/>
    </xf>
    <xf numFmtId="49" fontId="6" fillId="18" borderId="2" xfId="13" quotePrefix="1" applyNumberFormat="1" applyBorder="1" applyAlignment="1">
      <alignment horizontal="center" vertical="center"/>
    </xf>
    <xf numFmtId="164" fontId="6" fillId="18" borderId="2" xfId="13" applyNumberFormat="1" applyBorder="1" applyAlignment="1">
      <alignment horizontal="center" vertical="center"/>
    </xf>
    <xf numFmtId="49" fontId="5" fillId="20" borderId="2" xfId="15" applyNumberFormat="1" applyFont="1" applyBorder="1" applyAlignment="1">
      <alignment vertical="center"/>
    </xf>
    <xf numFmtId="2" fontId="5" fillId="18" borderId="2" xfId="13" applyNumberFormat="1" applyFont="1" applyBorder="1" applyAlignment="1">
      <alignment horizontal="center" vertical="center"/>
    </xf>
    <xf numFmtId="164" fontId="5" fillId="18" borderId="2" xfId="13" applyNumberFormat="1" applyFont="1" applyBorder="1" applyAlignment="1">
      <alignment horizontal="center" vertical="center"/>
    </xf>
    <xf numFmtId="0" fontId="3" fillId="18" borderId="2" xfId="13" applyNumberFormat="1" applyFont="1" applyBorder="1" applyAlignment="1">
      <alignment horizontal="center" vertical="center"/>
    </xf>
    <xf numFmtId="0" fontId="6" fillId="18" borderId="2" xfId="13" applyNumberFormat="1" applyBorder="1" applyAlignment="1">
      <alignment horizontal="center" vertical="center"/>
    </xf>
    <xf numFmtId="0" fontId="20" fillId="16" borderId="2" xfId="11" applyNumberFormat="1" applyBorder="1" applyAlignment="1">
      <alignment horizontal="center" vertical="center"/>
    </xf>
    <xf numFmtId="0" fontId="2" fillId="9" borderId="2" xfId="5" applyFont="1" applyBorder="1" applyAlignment="1">
      <alignment horizontal="left"/>
    </xf>
    <xf numFmtId="166" fontId="12" fillId="10" borderId="2" xfId="6" applyNumberForma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5" fillId="0" borderId="2" xfId="0" applyFont="1" applyBorder="1"/>
    <xf numFmtId="2" fontId="12" fillId="9" borderId="3" xfId="5" applyNumberFormat="1" applyBorder="1" applyAlignment="1">
      <alignment horizontal="left" vertical="center" indent="1"/>
    </xf>
    <xf numFmtId="2" fontId="12" fillId="9" borderId="4" xfId="5" applyNumberFormat="1" applyBorder="1" applyAlignment="1">
      <alignment horizontal="left" vertical="center" indent="1"/>
    </xf>
    <xf numFmtId="2" fontId="12" fillId="9" borderId="5" xfId="5" applyNumberFormat="1" applyBorder="1" applyAlignment="1">
      <alignment horizontal="left" vertical="center" indent="1"/>
    </xf>
    <xf numFmtId="0" fontId="12" fillId="9" borderId="2" xfId="5" applyBorder="1" applyAlignment="1">
      <alignment horizontal="center" vertical="center"/>
    </xf>
    <xf numFmtId="0" fontId="12" fillId="8" borderId="2" xfId="4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2" fillId="9" borderId="2" xfId="5" applyBorder="1" applyAlignment="1">
      <alignment horizontal="left" vertical="center" indent="1"/>
    </xf>
    <xf numFmtId="2" fontId="12" fillId="8" borderId="3" xfId="4" applyNumberFormat="1" applyBorder="1" applyAlignment="1">
      <alignment horizontal="left" vertical="center" indent="1"/>
    </xf>
    <xf numFmtId="2" fontId="12" fillId="8" borderId="4" xfId="4" applyNumberFormat="1" applyBorder="1" applyAlignment="1">
      <alignment horizontal="left" vertical="center" indent="1"/>
    </xf>
    <xf numFmtId="2" fontId="12" fillId="8" borderId="5" xfId="4" applyNumberFormat="1" applyBorder="1" applyAlignment="1">
      <alignment horizontal="left" vertical="center" indent="1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2" fontId="10" fillId="9" borderId="3" xfId="5" applyNumberFormat="1" applyFont="1" applyBorder="1" applyAlignment="1">
      <alignment horizontal="left" vertical="center" inden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left" vertical="center" indent="1"/>
    </xf>
    <xf numFmtId="2" fontId="13" fillId="4" borderId="4" xfId="0" applyNumberFormat="1" applyFont="1" applyFill="1" applyBorder="1" applyAlignment="1">
      <alignment horizontal="left" vertical="center" indent="1"/>
    </xf>
    <xf numFmtId="2" fontId="13" fillId="4" borderId="5" xfId="0" applyNumberFormat="1" applyFont="1" applyFill="1" applyBorder="1" applyAlignment="1">
      <alignment horizontal="left" vertical="center" indent="1"/>
    </xf>
    <xf numFmtId="49" fontId="6" fillId="18" borderId="2" xfId="13" applyNumberFormat="1" applyBorder="1" applyAlignment="1">
      <alignment horizontal="left" vertical="center"/>
    </xf>
    <xf numFmtId="49" fontId="18" fillId="15" borderId="2" xfId="16" applyNumberFormat="1" applyFill="1" applyBorder="1" applyAlignment="1">
      <alignment horizontal="center" vertical="center"/>
    </xf>
    <xf numFmtId="49" fontId="18" fillId="7" borderId="2" xfId="3" applyNumberFormat="1" applyBorder="1" applyAlignment="1">
      <alignment horizontal="center" vertical="center"/>
    </xf>
    <xf numFmtId="0" fontId="18" fillId="15" borderId="2" xfId="16" applyFill="1" applyBorder="1" applyAlignment="1">
      <alignment horizontal="center" vertical="center"/>
    </xf>
    <xf numFmtId="0" fontId="4" fillId="18" borderId="2" xfId="13" applyFont="1" applyBorder="1" applyAlignment="1">
      <alignment horizontal="left" vertical="center"/>
    </xf>
    <xf numFmtId="0" fontId="6" fillId="18" borderId="2" xfId="13" applyBorder="1" applyAlignment="1">
      <alignment horizontal="left" vertical="center"/>
    </xf>
    <xf numFmtId="49" fontId="6" fillId="18" borderId="3" xfId="13" applyNumberFormat="1" applyBorder="1" applyAlignment="1">
      <alignment horizontal="center" vertical="center"/>
    </xf>
    <xf numFmtId="49" fontId="6" fillId="18" borderId="5" xfId="13" applyNumberFormat="1" applyBorder="1" applyAlignment="1">
      <alignment horizontal="center" vertical="center"/>
    </xf>
    <xf numFmtId="0" fontId="18" fillId="7" borderId="3" xfId="3" applyBorder="1" applyAlignment="1">
      <alignment horizontal="center" vertical="center"/>
    </xf>
    <xf numFmtId="0" fontId="18" fillId="7" borderId="4" xfId="3" applyBorder="1" applyAlignment="1">
      <alignment horizontal="center" vertical="center"/>
    </xf>
    <xf numFmtId="0" fontId="18" fillId="7" borderId="5" xfId="3" applyBorder="1" applyAlignment="1">
      <alignment horizontal="center" vertical="center"/>
    </xf>
    <xf numFmtId="0" fontId="18" fillId="15" borderId="3" xfId="7" applyFill="1" applyBorder="1" applyAlignment="1">
      <alignment horizontal="center" vertical="center"/>
    </xf>
    <xf numFmtId="0" fontId="18" fillId="15" borderId="4" xfId="7" applyFill="1" applyBorder="1" applyAlignment="1">
      <alignment horizontal="center" vertical="center"/>
    </xf>
    <xf numFmtId="0" fontId="18" fillId="15" borderId="5" xfId="7" applyFill="1" applyBorder="1" applyAlignment="1">
      <alignment horizontal="center" vertical="center"/>
    </xf>
    <xf numFmtId="49" fontId="11" fillId="14" borderId="3" xfId="10" applyNumberFormat="1" applyBorder="1" applyAlignment="1">
      <alignment horizontal="center" vertical="center"/>
    </xf>
    <xf numFmtId="49" fontId="11" fillId="14" borderId="4" xfId="10" applyNumberFormat="1" applyBorder="1" applyAlignment="1">
      <alignment horizontal="center" vertical="center"/>
    </xf>
    <xf numFmtId="49" fontId="11" fillId="14" borderId="5" xfId="10" applyNumberFormat="1" applyBorder="1" applyAlignment="1">
      <alignment horizontal="center" vertical="center"/>
    </xf>
    <xf numFmtId="0" fontId="18" fillId="15" borderId="7" xfId="7" applyFill="1" applyBorder="1" applyAlignment="1">
      <alignment horizontal="center" vertical="center"/>
    </xf>
    <xf numFmtId="49" fontId="12" fillId="5" borderId="3" xfId="1" applyNumberFormat="1" applyBorder="1" applyAlignment="1">
      <alignment horizontal="center" vertical="center"/>
    </xf>
    <xf numFmtId="49" fontId="12" fillId="5" borderId="4" xfId="1" applyNumberFormat="1" applyBorder="1" applyAlignment="1">
      <alignment horizontal="center" vertical="center"/>
    </xf>
    <xf numFmtId="49" fontId="12" fillId="5" borderId="5" xfId="1" applyNumberFormat="1" applyBorder="1" applyAlignment="1">
      <alignment horizontal="center" vertical="center"/>
    </xf>
    <xf numFmtId="49" fontId="12" fillId="6" borderId="3" xfId="2" applyNumberFormat="1" applyBorder="1" applyAlignment="1">
      <alignment horizontal="center" vertical="center"/>
    </xf>
    <xf numFmtId="49" fontId="12" fillId="6" borderId="5" xfId="2" applyNumberFormat="1" applyBorder="1" applyAlignment="1">
      <alignment horizontal="center" vertical="center"/>
    </xf>
    <xf numFmtId="0" fontId="1" fillId="9" borderId="2" xfId="5" applyFont="1" applyBorder="1" applyAlignment="1">
      <alignment horizontal="left"/>
    </xf>
    <xf numFmtId="0" fontId="18" fillId="11" borderId="2" xfId="16" applyBorder="1" applyAlignment="1">
      <alignment horizontal="center" vertical="center"/>
    </xf>
    <xf numFmtId="0" fontId="18" fillId="7" borderId="2" xfId="3" applyBorder="1" applyAlignment="1">
      <alignment horizontal="center" vertical="center"/>
    </xf>
    <xf numFmtId="1" fontId="12" fillId="8" borderId="2" xfId="4" applyNumberFormat="1" applyBorder="1" applyAlignment="1">
      <alignment horizontal="center" vertical="center"/>
    </xf>
    <xf numFmtId="2" fontId="12" fillId="8" borderId="2" xfId="4" applyNumberFormat="1" applyBorder="1" applyAlignment="1">
      <alignment horizontal="center" vertical="center"/>
    </xf>
    <xf numFmtId="166" fontId="12" fillId="8" borderId="2" xfId="4" applyNumberFormat="1" applyBorder="1" applyAlignment="1">
      <alignment horizontal="center"/>
    </xf>
    <xf numFmtId="164" fontId="12" fillId="8" borderId="2" xfId="4" applyNumberFormat="1" applyBorder="1" applyAlignment="1">
      <alignment horizontal="center" vertical="center"/>
    </xf>
    <xf numFmtId="2" fontId="12" fillId="8" borderId="2" xfId="4" applyNumberFormat="1" applyBorder="1" applyAlignment="1">
      <alignment horizontal="center"/>
    </xf>
    <xf numFmtId="0" fontId="12" fillId="9" borderId="2" xfId="5" applyBorder="1" applyAlignment="1">
      <alignment horizontal="center" vertical="center" wrapText="1"/>
    </xf>
    <xf numFmtId="0" fontId="12" fillId="8" borderId="2" xfId="4" applyBorder="1" applyAlignment="1">
      <alignment horizontal="center" vertical="center" wrapText="1"/>
    </xf>
    <xf numFmtId="0" fontId="12" fillId="8" borderId="3" xfId="4" applyBorder="1" applyAlignment="1">
      <alignment horizontal="center"/>
    </xf>
    <xf numFmtId="0" fontId="12" fillId="8" borderId="4" xfId="4" applyBorder="1" applyAlignment="1">
      <alignment horizontal="center"/>
    </xf>
    <xf numFmtId="0" fontId="12" fillId="8" borderId="5" xfId="4" applyBorder="1" applyAlignment="1">
      <alignment horizontal="center"/>
    </xf>
    <xf numFmtId="0" fontId="18" fillId="7" borderId="2" xfId="3" applyBorder="1" applyAlignment="1">
      <alignment horizontal="center"/>
    </xf>
    <xf numFmtId="0" fontId="1" fillId="8" borderId="2" xfId="4" applyFont="1" applyBorder="1" applyAlignment="1">
      <alignment horizontal="left" indent="1"/>
    </xf>
    <xf numFmtId="0" fontId="12" fillId="8" borderId="2" xfId="4" applyBorder="1" applyAlignment="1">
      <alignment horizontal="left" indent="1"/>
    </xf>
    <xf numFmtId="164" fontId="12" fillId="8" borderId="2" xfId="4" applyNumberFormat="1" applyBorder="1" applyAlignment="1">
      <alignment horizontal="center"/>
    </xf>
    <xf numFmtId="0" fontId="12" fillId="10" borderId="2" xfId="6" applyBorder="1" applyAlignment="1">
      <alignment horizontal="center" vertical="center" wrapText="1"/>
    </xf>
    <xf numFmtId="0" fontId="12" fillId="9" borderId="2" xfId="5" applyBorder="1" applyAlignment="1">
      <alignment horizontal="left" indent="1"/>
    </xf>
  </cellXfs>
  <cellStyles count="18">
    <cellStyle name="20% - Accent1 2" xfId="13" xr:uid="{26BEC0AB-7FF1-4580-90AD-A0326C46CFEF}"/>
    <cellStyle name="20% - Accent4" xfId="9" builtinId="42"/>
    <cellStyle name="20% - Accent5" xfId="4" builtinId="46"/>
    <cellStyle name="40% - Accent1 2" xfId="14" xr:uid="{3AF44AED-5C71-4CA9-8281-6951E3B18C0E}"/>
    <cellStyle name="40% - Accent2" xfId="8" builtinId="35"/>
    <cellStyle name="40% - Accent4" xfId="1" builtinId="43"/>
    <cellStyle name="40% - Accent5" xfId="5" builtinId="47"/>
    <cellStyle name="40% - Accent6" xfId="10" builtinId="51"/>
    <cellStyle name="60% - Accent1 2" xfId="15" xr:uid="{7C182ADE-DF95-48B4-B376-C7E7922E6F12}"/>
    <cellStyle name="60% - Accent4" xfId="2" builtinId="44"/>
    <cellStyle name="60% - Accent5" xfId="6" builtinId="48"/>
    <cellStyle name="Accent1 2" xfId="17" xr:uid="{10E0DE8A-2526-4892-8270-18A8848B30D7}"/>
    <cellStyle name="Accent5" xfId="3" builtinId="45"/>
    <cellStyle name="Accent6" xfId="7" builtinId="49"/>
    <cellStyle name="Accent6 2" xfId="16" xr:uid="{E5DE4A6B-C2EF-413B-9CE1-189A969A4022}"/>
    <cellStyle name="Good" xfId="11" builtinId="26"/>
    <cellStyle name="Normal" xfId="0" builtinId="0"/>
    <cellStyle name="Normal 2" xfId="12" xr:uid="{8748A6F0-2DE3-416D-BE47-495E448C2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104775</xdr:colOff>
      <xdr:row>37</xdr:row>
      <xdr:rowOff>161925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18</xdr:col>
      <xdr:colOff>0</xdr:colOff>
      <xdr:row>20</xdr:row>
      <xdr:rowOff>123825</xdr:rowOff>
    </xdr:from>
    <xdr:ext cx="1590675" cy="323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55367" y="3620982"/>
          <a:ext cx="1581266" cy="318036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992"/>
  <sheetViews>
    <sheetView tabSelected="1" topLeftCell="A36" workbookViewId="0">
      <selection activeCell="M65" sqref="M65"/>
    </sheetView>
  </sheetViews>
  <sheetFormatPr defaultColWidth="14.42578125" defaultRowHeight="15" customHeight="1" x14ac:dyDescent="0.25"/>
  <cols>
    <col min="1" max="1" width="3.28515625" customWidth="1"/>
    <col min="2" max="2" width="30.85546875" customWidth="1"/>
    <col min="3" max="3" width="10" customWidth="1"/>
    <col min="4" max="4" width="10.42578125" customWidth="1"/>
    <col min="5" max="5" width="9.28515625" customWidth="1"/>
    <col min="6" max="6" width="9.5703125" customWidth="1"/>
    <col min="7" max="7" width="9.7109375" customWidth="1"/>
    <col min="8" max="8" width="9.42578125" customWidth="1"/>
    <col min="9" max="9" width="10.42578125" customWidth="1"/>
    <col min="10" max="10" width="9.85546875" customWidth="1"/>
    <col min="11" max="12" width="9.42578125" customWidth="1"/>
    <col min="13" max="13" width="9.85546875" customWidth="1"/>
    <col min="14" max="14" width="8.85546875" customWidth="1"/>
    <col min="15" max="16" width="9" customWidth="1"/>
    <col min="17" max="17" width="34.85546875" customWidth="1"/>
    <col min="18" max="18" width="8" customWidth="1"/>
    <col min="19" max="19" width="8.7109375" customWidth="1"/>
    <col min="20" max="20" width="9.7109375" customWidth="1"/>
    <col min="21" max="26" width="8.7109375" customWidth="1"/>
  </cols>
  <sheetData>
    <row r="1" spans="2:17" x14ac:dyDescent="0.25">
      <c r="B1" s="1"/>
      <c r="D1" s="2"/>
      <c r="E1" s="2"/>
      <c r="H1" s="2"/>
      <c r="I1" s="2"/>
    </row>
    <row r="2" spans="2:17" x14ac:dyDescent="0.25">
      <c r="B2" s="86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2:17" x14ac:dyDescent="0.25"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2:17" x14ac:dyDescent="0.25">
      <c r="B4" s="133" t="s">
        <v>219</v>
      </c>
      <c r="C4" s="51">
        <v>13</v>
      </c>
      <c r="D4" s="8">
        <f>1/10</f>
        <v>0.1</v>
      </c>
      <c r="E4" s="8">
        <v>60000</v>
      </c>
      <c r="F4" s="85">
        <v>10</v>
      </c>
      <c r="G4" s="43">
        <f t="shared" ref="G4:G11" si="0">43.27/(SQRT(J4^2+K4^2))</f>
        <v>1.0020043351301682</v>
      </c>
      <c r="H4" s="9">
        <v>28</v>
      </c>
      <c r="I4" s="45">
        <f t="shared" ref="I4:I11" si="1">G4*H4</f>
        <v>28.056121383644708</v>
      </c>
      <c r="J4" s="42">
        <v>35.9</v>
      </c>
      <c r="K4" s="45">
        <v>24</v>
      </c>
      <c r="L4" s="46">
        <v>7952</v>
      </c>
      <c r="M4" s="46">
        <v>5304</v>
      </c>
      <c r="N4" s="47">
        <f>(SQRT((J4^2)+(K4^2)))/1730</f>
        <v>2.496152942331574E-2</v>
      </c>
      <c r="O4" s="48">
        <f t="shared" ref="O4:P4" si="2">J4/L4</f>
        <v>4.514587525150905E-3</v>
      </c>
      <c r="P4" s="48">
        <f t="shared" si="2"/>
        <v>4.5248868778280547E-3</v>
      </c>
      <c r="Q4" s="33" t="s">
        <v>115</v>
      </c>
    </row>
    <row r="5" spans="2:17" x14ac:dyDescent="0.25">
      <c r="B5" s="84" t="s">
        <v>192</v>
      </c>
      <c r="C5" s="51">
        <v>8</v>
      </c>
      <c r="D5" s="8">
        <f>1/30</f>
        <v>3.3333333333333333E-2</v>
      </c>
      <c r="E5" s="8">
        <v>60000</v>
      </c>
      <c r="F5" s="85">
        <f>F4</f>
        <v>10</v>
      </c>
      <c r="G5" s="43">
        <f t="shared" ref="G5" si="3">43.27/(SQRT(J5^2+K5^2))</f>
        <v>1.6133621537574812</v>
      </c>
      <c r="H5" s="9">
        <v>35</v>
      </c>
      <c r="I5" s="45">
        <f t="shared" ref="I5" si="4">G5*H5</f>
        <v>56.467675381511839</v>
      </c>
      <c r="J5" s="42">
        <v>22.3</v>
      </c>
      <c r="K5" s="45">
        <v>14.9</v>
      </c>
      <c r="L5" s="46">
        <v>6000</v>
      </c>
      <c r="M5" s="46">
        <v>4000</v>
      </c>
      <c r="N5" s="47">
        <f>(SQRT((J5^2)+(K5^2)))/1730</f>
        <v>1.5502756548113086E-2</v>
      </c>
      <c r="O5" s="48">
        <f t="shared" ref="O5" si="5">J5/L5</f>
        <v>3.7166666666666667E-3</v>
      </c>
      <c r="P5" s="48">
        <f t="shared" ref="P5" si="6">K5/M5</f>
        <v>3.725E-3</v>
      </c>
      <c r="Q5" s="33" t="s">
        <v>191</v>
      </c>
    </row>
    <row r="6" spans="2:17" x14ac:dyDescent="0.25">
      <c r="B6" s="60" t="s">
        <v>116</v>
      </c>
      <c r="C6" s="51">
        <v>1.6</v>
      </c>
      <c r="D6" s="8">
        <f t="shared" ref="D6:D12" si="7">1/3200</f>
        <v>3.1250000000000001E-4</v>
      </c>
      <c r="E6" s="8">
        <f>E4</f>
        <v>60000</v>
      </c>
      <c r="F6" s="85">
        <f>F4</f>
        <v>10</v>
      </c>
      <c r="G6" s="43">
        <f t="shared" si="0"/>
        <v>4.599276275549018</v>
      </c>
      <c r="H6" s="9">
        <v>2</v>
      </c>
      <c r="I6" s="45">
        <f t="shared" si="1"/>
        <v>9.1985525510980359</v>
      </c>
      <c r="J6" s="11">
        <v>7.53</v>
      </c>
      <c r="K6" s="46">
        <v>5.64</v>
      </c>
      <c r="L6" s="46">
        <v>6944</v>
      </c>
      <c r="M6" s="46">
        <v>6944</v>
      </c>
      <c r="N6" s="47">
        <f t="shared" ref="N6:N11" si="8">(SQRT(J6^2+K6^2))/1730</f>
        <v>5.4381513949509318E-3</v>
      </c>
      <c r="O6" s="48">
        <f t="shared" ref="O6:P6" si="9">J6/L6</f>
        <v>1.084389400921659E-3</v>
      </c>
      <c r="P6" s="48">
        <f t="shared" si="9"/>
        <v>8.1221198156682019E-4</v>
      </c>
      <c r="Q6" s="62" t="s">
        <v>118</v>
      </c>
    </row>
    <row r="7" spans="2:17" x14ac:dyDescent="0.25">
      <c r="B7" s="63" t="s">
        <v>120</v>
      </c>
      <c r="C7" s="51">
        <v>1.78</v>
      </c>
      <c r="D7" s="8">
        <f t="shared" si="7"/>
        <v>3.1250000000000001E-4</v>
      </c>
      <c r="E7" s="8">
        <f t="shared" ref="E7:E12" si="10">E6</f>
        <v>60000</v>
      </c>
      <c r="F7" s="85">
        <f>F6</f>
        <v>10</v>
      </c>
      <c r="G7" s="43">
        <f t="shared" si="0"/>
        <v>3.5408975606082929</v>
      </c>
      <c r="H7" s="9">
        <v>7</v>
      </c>
      <c r="I7" s="45">
        <f t="shared" si="1"/>
        <v>24.78628292425805</v>
      </c>
      <c r="J7" s="42">
        <v>9.8000000000000007</v>
      </c>
      <c r="K7" s="45">
        <v>7.3</v>
      </c>
      <c r="L7" s="46">
        <v>4032</v>
      </c>
      <c r="M7" s="46">
        <v>3024</v>
      </c>
      <c r="N7" s="47">
        <f t="shared" si="8"/>
        <v>7.0636216568052508E-3</v>
      </c>
      <c r="O7" s="48">
        <f t="shared" ref="O7:P7" si="11">J7/L7</f>
        <v>2.4305555555555556E-3</v>
      </c>
      <c r="P7" s="48">
        <f t="shared" si="11"/>
        <v>2.414021164021164E-3</v>
      </c>
      <c r="Q7" s="55" t="s">
        <v>114</v>
      </c>
    </row>
    <row r="8" spans="2:17" x14ac:dyDescent="0.25">
      <c r="B8" s="63" t="s">
        <v>121</v>
      </c>
      <c r="C8" s="51">
        <v>1.78</v>
      </c>
      <c r="D8" s="8">
        <f t="shared" si="7"/>
        <v>3.1250000000000001E-4</v>
      </c>
      <c r="E8" s="8">
        <f t="shared" si="10"/>
        <v>60000</v>
      </c>
      <c r="F8" s="85">
        <f>F7</f>
        <v>10</v>
      </c>
      <c r="G8" s="43">
        <f t="shared" ref="G8" si="12">43.27/(SQRT(J8^2+K8^2))</f>
        <v>3.5408975606082929</v>
      </c>
      <c r="H8" s="9">
        <v>7</v>
      </c>
      <c r="I8" s="45">
        <f t="shared" ref="I8" si="13">G8*H8</f>
        <v>24.78628292425805</v>
      </c>
      <c r="J8" s="42">
        <v>9.8000000000000007</v>
      </c>
      <c r="K8" s="45">
        <v>7.3</v>
      </c>
      <c r="L8" s="46">
        <v>8064</v>
      </c>
      <c r="M8" s="46">
        <v>6048</v>
      </c>
      <c r="N8" s="47">
        <f t="shared" ref="N8" si="14">(SQRT(J8^2+K8^2))/1730</f>
        <v>7.0636216568052508E-3</v>
      </c>
      <c r="O8" s="48">
        <f t="shared" ref="O8" si="15">J8/L8</f>
        <v>1.2152777777777778E-3</v>
      </c>
      <c r="P8" s="48">
        <f t="shared" ref="P8" si="16">K8/M8</f>
        <v>1.207010582010582E-3</v>
      </c>
      <c r="Q8" s="55" t="s">
        <v>119</v>
      </c>
    </row>
    <row r="9" spans="2:17" x14ac:dyDescent="0.25">
      <c r="B9" s="63" t="s">
        <v>122</v>
      </c>
      <c r="C9" s="51">
        <v>2.2000000000000002</v>
      </c>
      <c r="D9" s="8">
        <f t="shared" si="7"/>
        <v>3.1250000000000001E-4</v>
      </c>
      <c r="E9" s="8">
        <f>E7</f>
        <v>60000</v>
      </c>
      <c r="F9" s="85">
        <f>F7</f>
        <v>10</v>
      </c>
      <c r="G9" s="43">
        <f t="shared" si="0"/>
        <v>6.1814285714285715</v>
      </c>
      <c r="H9" s="9">
        <v>2</v>
      </c>
      <c r="I9" s="45">
        <f t="shared" si="1"/>
        <v>12.362857142857143</v>
      </c>
      <c r="J9" s="42">
        <v>5.6</v>
      </c>
      <c r="K9" s="45">
        <v>4.2</v>
      </c>
      <c r="L9" s="46">
        <v>4032</v>
      </c>
      <c r="M9" s="46">
        <v>3024</v>
      </c>
      <c r="N9" s="47">
        <f t="shared" si="8"/>
        <v>4.0462427745664737E-3</v>
      </c>
      <c r="O9" s="48">
        <f t="shared" ref="O9:P9" si="17">J9/L9</f>
        <v>1.3888888888888887E-3</v>
      </c>
      <c r="P9" s="48">
        <f t="shared" si="17"/>
        <v>1.3888888888888889E-3</v>
      </c>
      <c r="Q9" s="33" t="s">
        <v>112</v>
      </c>
    </row>
    <row r="10" spans="2:17" x14ac:dyDescent="0.25">
      <c r="B10" s="14" t="s">
        <v>117</v>
      </c>
      <c r="C10" s="51">
        <v>2.8</v>
      </c>
      <c r="D10" s="8">
        <f t="shared" si="7"/>
        <v>3.1250000000000001E-4</v>
      </c>
      <c r="E10" s="8">
        <f t="shared" si="10"/>
        <v>60000</v>
      </c>
      <c r="F10" s="85">
        <f t="shared" ref="F10:F12" si="18">F9</f>
        <v>10</v>
      </c>
      <c r="G10" s="17">
        <f t="shared" si="0"/>
        <v>8.6539999999999999</v>
      </c>
      <c r="H10" s="9">
        <v>9</v>
      </c>
      <c r="I10" s="19">
        <f t="shared" si="1"/>
        <v>77.885999999999996</v>
      </c>
      <c r="J10" s="15">
        <v>4</v>
      </c>
      <c r="K10" s="19">
        <v>3</v>
      </c>
      <c r="L10" s="20">
        <v>4032</v>
      </c>
      <c r="M10" s="20">
        <v>3024</v>
      </c>
      <c r="N10" s="21">
        <f t="shared" si="8"/>
        <v>2.8901734104046241E-3</v>
      </c>
      <c r="O10" s="22">
        <f t="shared" ref="O10:P10" si="19">J10/L10</f>
        <v>9.9206349206349201E-4</v>
      </c>
      <c r="P10" s="22">
        <f t="shared" si="19"/>
        <v>9.9206349206349201E-4</v>
      </c>
      <c r="Q10" s="40" t="s">
        <v>113</v>
      </c>
    </row>
    <row r="11" spans="2:17" x14ac:dyDescent="0.25">
      <c r="B11" s="14" t="s">
        <v>108</v>
      </c>
      <c r="C11" s="51">
        <v>2.8</v>
      </c>
      <c r="D11" s="8">
        <f t="shared" si="7"/>
        <v>3.1250000000000001E-4</v>
      </c>
      <c r="E11" s="8">
        <f t="shared" si="10"/>
        <v>60000</v>
      </c>
      <c r="F11" s="85">
        <f t="shared" si="18"/>
        <v>10</v>
      </c>
      <c r="G11" s="17">
        <f t="shared" si="0"/>
        <v>1.9995370388167442</v>
      </c>
      <c r="H11" s="51">
        <v>12</v>
      </c>
      <c r="I11" s="19">
        <f t="shared" si="1"/>
        <v>23.994444465800932</v>
      </c>
      <c r="J11" s="15">
        <v>17.3</v>
      </c>
      <c r="K11" s="19">
        <v>13</v>
      </c>
      <c r="L11" s="20">
        <v>5280</v>
      </c>
      <c r="M11" s="20">
        <v>3956</v>
      </c>
      <c r="N11" s="21">
        <f t="shared" si="8"/>
        <v>1.2508675862509946E-2</v>
      </c>
      <c r="O11" s="22">
        <f t="shared" ref="O11:P11" si="20">J11/L11</f>
        <v>3.2765151515151518E-3</v>
      </c>
      <c r="P11" s="22">
        <f t="shared" si="20"/>
        <v>3.2861476238624874E-3</v>
      </c>
      <c r="Q11" s="40" t="s">
        <v>110</v>
      </c>
    </row>
    <row r="12" spans="2:17" x14ac:dyDescent="0.25">
      <c r="B12" s="14" t="s">
        <v>109</v>
      </c>
      <c r="C12" s="51">
        <v>4.4000000000000004</v>
      </c>
      <c r="D12" s="8">
        <f t="shared" si="7"/>
        <v>3.1250000000000001E-4</v>
      </c>
      <c r="E12" s="8">
        <f t="shared" si="10"/>
        <v>60000</v>
      </c>
      <c r="F12" s="85">
        <f t="shared" si="18"/>
        <v>10</v>
      </c>
      <c r="G12" s="17">
        <f t="shared" ref="G12" si="21">43.27/(SQRT(J12^2+K12^2))</f>
        <v>5.4087500000000004</v>
      </c>
      <c r="H12" s="51">
        <v>30</v>
      </c>
      <c r="I12" s="19">
        <f t="shared" ref="I12" si="22">G12*H12</f>
        <v>162.26250000000002</v>
      </c>
      <c r="J12" s="15">
        <v>6.4</v>
      </c>
      <c r="K12" s="19">
        <v>4.8</v>
      </c>
      <c r="L12" s="20">
        <v>4000</v>
      </c>
      <c r="M12" s="20">
        <v>3000</v>
      </c>
      <c r="N12" s="21">
        <f t="shared" ref="N12" si="23">(SQRT(J12^2+K12^2))/1730</f>
        <v>4.6242774566473991E-3</v>
      </c>
      <c r="O12" s="22">
        <f t="shared" ref="O12" si="24">J12/L12</f>
        <v>1.6000000000000001E-3</v>
      </c>
      <c r="P12" s="22">
        <f t="shared" ref="P12" si="25">K12/M12</f>
        <v>1.5999999999999999E-3</v>
      </c>
      <c r="Q12" s="40" t="s">
        <v>111</v>
      </c>
    </row>
    <row r="13" spans="2:17" x14ac:dyDescent="0.25">
      <c r="B13" s="1"/>
      <c r="C13" s="3"/>
      <c r="D13" s="2"/>
      <c r="E13" s="2"/>
      <c r="F13" s="3"/>
      <c r="G13" s="3"/>
      <c r="H13" s="2"/>
      <c r="I13" s="2"/>
      <c r="J13" s="3"/>
      <c r="K13" s="3"/>
      <c r="L13" s="3"/>
      <c r="M13" s="3"/>
      <c r="N13" s="3"/>
      <c r="O13" s="3"/>
      <c r="P13" s="3"/>
      <c r="Q13" s="3"/>
    </row>
    <row r="14" spans="2:17" x14ac:dyDescent="0.25">
      <c r="B14" s="86" t="s">
        <v>17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 x14ac:dyDescent="0.25">
      <c r="B15" s="13" t="s">
        <v>1</v>
      </c>
      <c r="C15" s="13" t="s">
        <v>2</v>
      </c>
      <c r="D15" s="13" t="s">
        <v>3</v>
      </c>
      <c r="E15" s="13" t="s">
        <v>4</v>
      </c>
      <c r="F15" s="13" t="s">
        <v>18</v>
      </c>
      <c r="G15" s="13" t="s">
        <v>19</v>
      </c>
      <c r="H15" s="13" t="s">
        <v>20</v>
      </c>
      <c r="I15" s="13" t="s">
        <v>21</v>
      </c>
      <c r="J15" s="13" t="s">
        <v>22</v>
      </c>
      <c r="K15" s="13" t="s">
        <v>23</v>
      </c>
      <c r="L15" s="100" t="s">
        <v>16</v>
      </c>
      <c r="M15" s="101"/>
      <c r="N15" s="101"/>
      <c r="O15" s="101"/>
      <c r="P15" s="101"/>
      <c r="Q15" s="102"/>
    </row>
    <row r="16" spans="2:17" x14ac:dyDescent="0.25">
      <c r="B16" s="41" t="str">
        <f t="shared" ref="B16:E24" si="26">B4</f>
        <v xml:space="preserve">Sony A7r3 </v>
      </c>
      <c r="C16" s="45">
        <f t="shared" si="26"/>
        <v>13</v>
      </c>
      <c r="D16" s="11">
        <f t="shared" si="26"/>
        <v>0.1</v>
      </c>
      <c r="E16" s="11">
        <f t="shared" si="26"/>
        <v>60000</v>
      </c>
      <c r="F16" s="46">
        <v>250</v>
      </c>
      <c r="G16" s="54">
        <f t="shared" ref="G16:G23" si="27">F16*((C16^2/D16)/E16)</f>
        <v>7.041666666666667</v>
      </c>
      <c r="H16" s="10">
        <v>100</v>
      </c>
      <c r="I16" s="42">
        <f t="shared" ref="I16:I23" si="28">LOG((C16^2)/D16,2)</f>
        <v>10.722807531169547</v>
      </c>
      <c r="J16" s="45">
        <f t="shared" ref="J16:J23" si="29">I16-LOG((H16/100),2)</f>
        <v>10.722807531169547</v>
      </c>
      <c r="K16" s="45">
        <f t="shared" ref="K16:K23" si="30">J16-I16</f>
        <v>0</v>
      </c>
      <c r="L16" s="88"/>
      <c r="M16" s="89"/>
      <c r="N16" s="89"/>
      <c r="O16" s="89"/>
      <c r="P16" s="89"/>
      <c r="Q16" s="90"/>
    </row>
    <row r="17" spans="2:17" x14ac:dyDescent="0.25">
      <c r="B17" s="41" t="str">
        <f t="shared" si="26"/>
        <v>Canon EOS 100D</v>
      </c>
      <c r="C17" s="45">
        <f t="shared" si="26"/>
        <v>8</v>
      </c>
      <c r="D17" s="11">
        <f t="shared" si="26"/>
        <v>3.3333333333333333E-2</v>
      </c>
      <c r="E17" s="11">
        <f t="shared" si="26"/>
        <v>60000</v>
      </c>
      <c r="F17" s="46">
        <v>251</v>
      </c>
      <c r="G17" s="54">
        <f t="shared" ref="G17" si="31">F17*((C17^2/D17)/E17)</f>
        <v>8.032</v>
      </c>
      <c r="H17" s="10">
        <v>101</v>
      </c>
      <c r="I17" s="42">
        <f t="shared" ref="I17" si="32">LOG((C17^2)/D17,2)</f>
        <v>10.90689059560852</v>
      </c>
      <c r="J17" s="45">
        <f t="shared" ref="J17" si="33">I17-LOG((H17/100),2)</f>
        <v>10.892535302631449</v>
      </c>
      <c r="K17" s="45">
        <f t="shared" ref="K17" si="34">J17-I17</f>
        <v>-1.4355292977070278E-2</v>
      </c>
      <c r="L17" s="88"/>
      <c r="M17" s="89"/>
      <c r="N17" s="89"/>
      <c r="O17" s="89"/>
      <c r="P17" s="89"/>
      <c r="Q17" s="90"/>
    </row>
    <row r="18" spans="2:17" x14ac:dyDescent="0.25">
      <c r="B18" s="41" t="str">
        <f t="shared" si="26"/>
        <v>Kandao Qoocam Ultra 3</v>
      </c>
      <c r="C18" s="45">
        <f t="shared" si="26"/>
        <v>1.6</v>
      </c>
      <c r="D18" s="11">
        <f t="shared" si="26"/>
        <v>3.1250000000000001E-4</v>
      </c>
      <c r="E18" s="11">
        <f t="shared" si="26"/>
        <v>60000</v>
      </c>
      <c r="F18" s="46">
        <v>250</v>
      </c>
      <c r="G18" s="54">
        <f t="shared" si="27"/>
        <v>34.13333333333334</v>
      </c>
      <c r="H18" s="10">
        <v>100</v>
      </c>
      <c r="I18" s="42">
        <f t="shared" si="28"/>
        <v>13</v>
      </c>
      <c r="J18" s="45">
        <f t="shared" si="29"/>
        <v>13</v>
      </c>
      <c r="K18" s="45">
        <f t="shared" si="30"/>
        <v>0</v>
      </c>
      <c r="L18" s="88" t="s">
        <v>103</v>
      </c>
      <c r="M18" s="89"/>
      <c r="N18" s="89"/>
      <c r="O18" s="89"/>
      <c r="P18" s="89"/>
      <c r="Q18" s="90"/>
    </row>
    <row r="19" spans="2:17" x14ac:dyDescent="0.25">
      <c r="B19" s="41" t="str">
        <f t="shared" si="26"/>
        <v>iPhone 14 Pro - Wide - 12mp</v>
      </c>
      <c r="C19" s="45">
        <f t="shared" si="26"/>
        <v>1.78</v>
      </c>
      <c r="D19" s="11">
        <f t="shared" si="26"/>
        <v>3.1250000000000001E-4</v>
      </c>
      <c r="E19" s="11">
        <f t="shared" si="26"/>
        <v>60000</v>
      </c>
      <c r="F19" s="46">
        <v>250</v>
      </c>
      <c r="G19" s="54">
        <f t="shared" si="27"/>
        <v>42.245333333333335</v>
      </c>
      <c r="H19" s="10">
        <v>100</v>
      </c>
      <c r="I19" s="42">
        <f t="shared" si="28"/>
        <v>13.307610672158072</v>
      </c>
      <c r="J19" s="45">
        <f t="shared" si="29"/>
        <v>13.307610672158072</v>
      </c>
      <c r="K19" s="45">
        <f t="shared" si="30"/>
        <v>0</v>
      </c>
      <c r="L19" s="88"/>
      <c r="M19" s="89"/>
      <c r="N19" s="89"/>
      <c r="O19" s="89"/>
      <c r="P19" s="89"/>
      <c r="Q19" s="90"/>
    </row>
    <row r="20" spans="2:17" x14ac:dyDescent="0.25">
      <c r="B20" s="41" t="str">
        <f t="shared" si="26"/>
        <v>iPhone 14 Pro - Wide - 48mp</v>
      </c>
      <c r="C20" s="45">
        <f t="shared" si="26"/>
        <v>1.78</v>
      </c>
      <c r="D20" s="11">
        <f t="shared" si="26"/>
        <v>3.1250000000000001E-4</v>
      </c>
      <c r="E20" s="11">
        <f t="shared" si="26"/>
        <v>60000</v>
      </c>
      <c r="F20" s="46">
        <v>250</v>
      </c>
      <c r="G20" s="54">
        <f t="shared" ref="G20" si="35">F20*((C20^2/D20)/E20)</f>
        <v>42.245333333333335</v>
      </c>
      <c r="H20" s="10">
        <v>100</v>
      </c>
      <c r="I20" s="42">
        <f t="shared" ref="I20" si="36">LOG((C20^2)/D20,2)</f>
        <v>13.307610672158072</v>
      </c>
      <c r="J20" s="45">
        <f t="shared" ref="J20" si="37">I20-LOG((H20/100),2)</f>
        <v>13.307610672158072</v>
      </c>
      <c r="K20" s="45">
        <f t="shared" ref="K20" si="38">J20-I20</f>
        <v>0</v>
      </c>
      <c r="L20" s="88"/>
      <c r="M20" s="89"/>
      <c r="N20" s="89"/>
      <c r="O20" s="89"/>
      <c r="P20" s="89"/>
      <c r="Q20" s="90"/>
    </row>
    <row r="21" spans="2:17" x14ac:dyDescent="0.25">
      <c r="B21" s="41" t="str">
        <f t="shared" si="26"/>
        <v>iPhone 14 Pro - Ultrawide -12mp</v>
      </c>
      <c r="C21" s="45">
        <f t="shared" si="26"/>
        <v>2.2000000000000002</v>
      </c>
      <c r="D21" s="11">
        <f t="shared" si="26"/>
        <v>3.1250000000000001E-4</v>
      </c>
      <c r="E21" s="11">
        <f t="shared" si="26"/>
        <v>60000</v>
      </c>
      <c r="F21" s="46">
        <v>250</v>
      </c>
      <c r="G21" s="54">
        <f t="shared" si="27"/>
        <v>64.533333333333346</v>
      </c>
      <c r="H21" s="10">
        <v>100</v>
      </c>
      <c r="I21" s="42">
        <f t="shared" si="28"/>
        <v>13.918863237274596</v>
      </c>
      <c r="J21" s="45">
        <f t="shared" si="29"/>
        <v>13.918863237274596</v>
      </c>
      <c r="K21" s="45">
        <f t="shared" si="30"/>
        <v>0</v>
      </c>
      <c r="L21" s="88"/>
      <c r="M21" s="89"/>
      <c r="N21" s="89"/>
      <c r="O21" s="89"/>
      <c r="P21" s="89"/>
      <c r="Q21" s="90"/>
    </row>
    <row r="22" spans="2:17" x14ac:dyDescent="0.25">
      <c r="B22" s="14" t="str">
        <f t="shared" si="26"/>
        <v>iPhone 16 Pro - Telephoto</v>
      </c>
      <c r="C22" s="19">
        <f t="shared" si="26"/>
        <v>2.8</v>
      </c>
      <c r="D22" s="16">
        <f t="shared" si="26"/>
        <v>3.1250000000000001E-4</v>
      </c>
      <c r="E22" s="16">
        <f t="shared" si="26"/>
        <v>60000</v>
      </c>
      <c r="F22" s="20">
        <v>250</v>
      </c>
      <c r="G22" s="54">
        <f t="shared" si="27"/>
        <v>104.53333333333332</v>
      </c>
      <c r="H22" s="10">
        <v>100</v>
      </c>
      <c r="I22" s="15">
        <f t="shared" si="28"/>
        <v>14.614709844115207</v>
      </c>
      <c r="J22" s="19">
        <f t="shared" si="29"/>
        <v>14.614709844115207</v>
      </c>
      <c r="K22" s="19">
        <f t="shared" si="30"/>
        <v>0</v>
      </c>
      <c r="L22" s="107"/>
      <c r="M22" s="108"/>
      <c r="N22" s="108"/>
      <c r="O22" s="108"/>
      <c r="P22" s="108"/>
      <c r="Q22" s="109"/>
    </row>
    <row r="23" spans="2:17" ht="15.75" customHeight="1" x14ac:dyDescent="0.25">
      <c r="B23" s="14" t="str">
        <f t="shared" si="26"/>
        <v>DJI Mavic 3E - Wide</v>
      </c>
      <c r="C23" s="19">
        <f t="shared" si="26"/>
        <v>2.8</v>
      </c>
      <c r="D23" s="16">
        <f t="shared" si="26"/>
        <v>3.1250000000000001E-4</v>
      </c>
      <c r="E23" s="16">
        <f t="shared" si="26"/>
        <v>60000</v>
      </c>
      <c r="F23" s="20">
        <v>250</v>
      </c>
      <c r="G23" s="54">
        <f t="shared" si="27"/>
        <v>104.53333333333332</v>
      </c>
      <c r="H23" s="10">
        <v>100</v>
      </c>
      <c r="I23" s="15">
        <f t="shared" si="28"/>
        <v>14.614709844115207</v>
      </c>
      <c r="J23" s="19">
        <f t="shared" si="29"/>
        <v>14.614709844115207</v>
      </c>
      <c r="K23" s="19">
        <f t="shared" si="30"/>
        <v>0</v>
      </c>
      <c r="L23" s="107"/>
      <c r="M23" s="108"/>
      <c r="N23" s="108"/>
      <c r="O23" s="108"/>
      <c r="P23" s="108"/>
      <c r="Q23" s="109"/>
    </row>
    <row r="24" spans="2:17" ht="15.75" customHeight="1" x14ac:dyDescent="0.25">
      <c r="B24" s="14" t="str">
        <f t="shared" si="26"/>
        <v>DJI Mavic 3E - Telephoto</v>
      </c>
      <c r="C24" s="19">
        <f t="shared" si="26"/>
        <v>4.4000000000000004</v>
      </c>
      <c r="D24" s="16">
        <f t="shared" si="26"/>
        <v>3.1250000000000001E-4</v>
      </c>
      <c r="E24" s="16">
        <f t="shared" si="26"/>
        <v>60000</v>
      </c>
      <c r="F24" s="20">
        <v>250</v>
      </c>
      <c r="G24" s="54">
        <f t="shared" ref="G24" si="39">F24*((C24^2/D24)/E24)</f>
        <v>258.13333333333338</v>
      </c>
      <c r="H24" s="10">
        <v>100</v>
      </c>
      <c r="I24" s="15">
        <f t="shared" ref="I24" si="40">LOG((C24^2)/D24,2)</f>
        <v>15.918863237274595</v>
      </c>
      <c r="J24" s="19">
        <f t="shared" ref="J24" si="41">I24-LOG((H24/100),2)</f>
        <v>15.918863237274595</v>
      </c>
      <c r="K24" s="19">
        <f t="shared" ref="K24" si="42">J24-I24</f>
        <v>0</v>
      </c>
      <c r="L24" s="107"/>
      <c r="M24" s="108"/>
      <c r="N24" s="108"/>
      <c r="O24" s="108"/>
      <c r="P24" s="108"/>
      <c r="Q24" s="109"/>
    </row>
    <row r="25" spans="2:17" ht="15.75" customHeight="1" x14ac:dyDescent="0.25">
      <c r="B25" s="1"/>
      <c r="C25" s="3"/>
      <c r="D25" s="2"/>
      <c r="E25" s="2"/>
      <c r="F25" s="3"/>
      <c r="G25" s="3"/>
      <c r="H25" s="2"/>
      <c r="I25" s="2"/>
      <c r="J25" s="3"/>
      <c r="K25" s="3"/>
      <c r="L25" s="3"/>
      <c r="M25" s="3"/>
      <c r="N25" s="3"/>
      <c r="O25" s="3"/>
      <c r="P25" s="3"/>
      <c r="Q25" s="3"/>
    </row>
    <row r="26" spans="2:17" ht="15.75" customHeight="1" x14ac:dyDescent="0.25">
      <c r="B26" s="86" t="s">
        <v>24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 ht="15.75" customHeight="1" x14ac:dyDescent="0.25">
      <c r="B27" s="13" t="s">
        <v>1</v>
      </c>
      <c r="C27" s="13" t="s">
        <v>25</v>
      </c>
      <c r="D27" s="13" t="s">
        <v>2</v>
      </c>
      <c r="E27" s="13" t="s">
        <v>5</v>
      </c>
      <c r="F27" s="13" t="s">
        <v>26</v>
      </c>
      <c r="G27" s="13" t="s">
        <v>27</v>
      </c>
      <c r="H27" s="13" t="s">
        <v>28</v>
      </c>
      <c r="I27" s="13" t="s">
        <v>29</v>
      </c>
      <c r="J27" s="13" t="s">
        <v>30</v>
      </c>
      <c r="K27" s="100" t="s">
        <v>16</v>
      </c>
      <c r="L27" s="101"/>
      <c r="M27" s="101"/>
      <c r="N27" s="101"/>
      <c r="O27" s="101"/>
      <c r="P27" s="101"/>
      <c r="Q27" s="102"/>
    </row>
    <row r="28" spans="2:17" ht="15.75" customHeight="1" x14ac:dyDescent="0.25">
      <c r="B28" s="41" t="str">
        <f t="shared" ref="B28:B36" si="43">B4</f>
        <v xml:space="preserve">Sony A7r3 </v>
      </c>
      <c r="C28" s="42">
        <f t="shared" ref="C28:C36" si="44">H4</f>
        <v>28</v>
      </c>
      <c r="D28" s="44">
        <f t="shared" ref="D28:D36" si="45">C16</f>
        <v>13</v>
      </c>
      <c r="E28" s="42">
        <f t="shared" ref="E28:E36" si="46">F4</f>
        <v>10</v>
      </c>
      <c r="F28" s="66">
        <f t="shared" ref="F28:F36" si="47">(C28^2/(C16*N4)+C28)/1000</f>
        <v>2.4440255281217218</v>
      </c>
      <c r="G28" s="66">
        <f>(E28*F28)/(F28+E28)</f>
        <v>1.9640151995819783</v>
      </c>
      <c r="H28" s="42" t="str">
        <f t="shared" ref="H28:H35" si="48">IF((E28&gt;F28),"infinity",(E28*F28)/(F28-E28))</f>
        <v>infinity</v>
      </c>
      <c r="I28" s="42">
        <f>DEGREES(2*ATAN(J4/(2*I4)))</f>
        <v>65.221337782977997</v>
      </c>
      <c r="J28" s="45">
        <f>DEGREES(2*ATAN(K4/(2*I4)))</f>
        <v>46.314161660778467</v>
      </c>
      <c r="K28" s="88"/>
      <c r="L28" s="89"/>
      <c r="M28" s="89"/>
      <c r="N28" s="89"/>
      <c r="O28" s="89"/>
      <c r="P28" s="89"/>
      <c r="Q28" s="90"/>
    </row>
    <row r="29" spans="2:17" ht="15.75" customHeight="1" x14ac:dyDescent="0.25">
      <c r="B29" s="41" t="str">
        <f t="shared" si="43"/>
        <v>Canon EOS 100D</v>
      </c>
      <c r="C29" s="42">
        <f t="shared" si="44"/>
        <v>35</v>
      </c>
      <c r="D29" s="44">
        <f t="shared" si="45"/>
        <v>8</v>
      </c>
      <c r="E29" s="42">
        <f t="shared" si="46"/>
        <v>10</v>
      </c>
      <c r="F29" s="66">
        <f t="shared" si="47"/>
        <v>9.9122756654452893</v>
      </c>
      <c r="G29" s="66">
        <f>(E29*F29)/(F29+E29)</f>
        <v>4.9779722980867174</v>
      </c>
      <c r="H29" s="42" t="str">
        <f t="shared" ref="H29" si="49">IF((E29&gt;F29),"infinity",(E29*F29)/(F29-E29))</f>
        <v>infinity</v>
      </c>
      <c r="I29" s="42">
        <f>DEGREES(2*ATAN(J5/(2*I5)))</f>
        <v>22.339651544741105</v>
      </c>
      <c r="J29" s="45">
        <f>DEGREES(2*ATAN(K5/(2*I5)))</f>
        <v>15.031694531810444</v>
      </c>
      <c r="K29" s="88"/>
      <c r="L29" s="89"/>
      <c r="M29" s="89"/>
      <c r="N29" s="89"/>
      <c r="O29" s="89"/>
      <c r="P29" s="89"/>
      <c r="Q29" s="90"/>
    </row>
    <row r="30" spans="2:17" ht="15.75" customHeight="1" x14ac:dyDescent="0.25">
      <c r="B30" s="41" t="str">
        <f t="shared" si="43"/>
        <v>Kandao Qoocam Ultra 3</v>
      </c>
      <c r="C30" s="42">
        <f t="shared" si="44"/>
        <v>2</v>
      </c>
      <c r="D30" s="44">
        <f t="shared" si="45"/>
        <v>1.6</v>
      </c>
      <c r="E30" s="42">
        <f t="shared" si="46"/>
        <v>10</v>
      </c>
      <c r="F30" s="66">
        <f t="shared" si="47"/>
        <v>0.46171504256412066</v>
      </c>
      <c r="G30" s="66">
        <f t="shared" ref="G30:G35" si="50">(E30*F30)/(F30+E30)</f>
        <v>0.44133781190331128</v>
      </c>
      <c r="H30" s="42" t="str">
        <f t="shared" si="48"/>
        <v>infinity</v>
      </c>
      <c r="I30" s="42">
        <v>360</v>
      </c>
      <c r="J30" s="45">
        <v>180</v>
      </c>
      <c r="K30" s="88" t="s">
        <v>103</v>
      </c>
      <c r="L30" s="89"/>
      <c r="M30" s="89"/>
      <c r="N30" s="89"/>
      <c r="O30" s="89"/>
      <c r="P30" s="89"/>
      <c r="Q30" s="90"/>
    </row>
    <row r="31" spans="2:17" ht="15.75" customHeight="1" x14ac:dyDescent="0.25">
      <c r="B31" s="41" t="str">
        <f t="shared" si="43"/>
        <v>iPhone 14 Pro - Wide - 12mp</v>
      </c>
      <c r="C31" s="42">
        <f t="shared" si="44"/>
        <v>7</v>
      </c>
      <c r="D31" s="44">
        <f t="shared" si="45"/>
        <v>1.78</v>
      </c>
      <c r="E31" s="42">
        <f t="shared" si="46"/>
        <v>10</v>
      </c>
      <c r="F31" s="66">
        <f t="shared" si="47"/>
        <v>3.9041636966313553</v>
      </c>
      <c r="G31" s="66">
        <f t="shared" si="50"/>
        <v>2.8079097612877217</v>
      </c>
      <c r="H31" s="42" t="str">
        <f t="shared" si="48"/>
        <v>infinity</v>
      </c>
      <c r="I31" s="42">
        <f t="shared" ref="I31:I36" si="51">DEGREES(2*ATAN(J7/(2*I7)))</f>
        <v>22.36522555971786</v>
      </c>
      <c r="J31" s="45">
        <f t="shared" ref="J31:J36" si="52">DEGREES(2*ATAN(K7/(2*I7)))</f>
        <v>16.754209912026063</v>
      </c>
      <c r="K31" s="88"/>
      <c r="L31" s="89"/>
      <c r="M31" s="89"/>
      <c r="N31" s="89"/>
      <c r="O31" s="89"/>
      <c r="P31" s="89"/>
      <c r="Q31" s="90"/>
    </row>
    <row r="32" spans="2:17" ht="15.75" customHeight="1" x14ac:dyDescent="0.25">
      <c r="B32" s="41" t="str">
        <f t="shared" si="43"/>
        <v>iPhone 14 Pro - Wide - 48mp</v>
      </c>
      <c r="C32" s="42">
        <f t="shared" si="44"/>
        <v>7</v>
      </c>
      <c r="D32" s="44">
        <f t="shared" si="45"/>
        <v>1.78</v>
      </c>
      <c r="E32" s="42">
        <f t="shared" si="46"/>
        <v>10</v>
      </c>
      <c r="F32" s="66">
        <f t="shared" si="47"/>
        <v>3.9041636966313553</v>
      </c>
      <c r="G32" s="66">
        <f t="shared" ref="G32" si="53">(E32*F32)/(F32+E32)</f>
        <v>2.8079097612877217</v>
      </c>
      <c r="H32" s="42" t="str">
        <f t="shared" ref="H32" si="54">IF((E32&gt;F32),"infinity",(E32*F32)/(F32-E32))</f>
        <v>infinity</v>
      </c>
      <c r="I32" s="42">
        <f t="shared" si="51"/>
        <v>22.36522555971786</v>
      </c>
      <c r="J32" s="45">
        <f t="shared" si="52"/>
        <v>16.754209912026063</v>
      </c>
      <c r="K32" s="88"/>
      <c r="L32" s="89"/>
      <c r="M32" s="89"/>
      <c r="N32" s="89"/>
      <c r="O32" s="89"/>
      <c r="P32" s="89"/>
      <c r="Q32" s="90"/>
    </row>
    <row r="33" spans="2:17" ht="15.75" customHeight="1" x14ac:dyDescent="0.25">
      <c r="B33" s="41" t="str">
        <f t="shared" si="43"/>
        <v>iPhone 14 Pro - Ultrawide -12mp</v>
      </c>
      <c r="C33" s="42">
        <f t="shared" si="44"/>
        <v>2</v>
      </c>
      <c r="D33" s="44">
        <f t="shared" si="45"/>
        <v>2.2000000000000002</v>
      </c>
      <c r="E33" s="42">
        <f t="shared" si="46"/>
        <v>10</v>
      </c>
      <c r="F33" s="66">
        <f t="shared" si="47"/>
        <v>0.45135064935064928</v>
      </c>
      <c r="G33" s="66">
        <f t="shared" si="50"/>
        <v>0.43185867979531628</v>
      </c>
      <c r="H33" s="42" t="str">
        <f t="shared" si="48"/>
        <v>infinity</v>
      </c>
      <c r="I33" s="42">
        <f t="shared" si="51"/>
        <v>25.522669188553557</v>
      </c>
      <c r="J33" s="45">
        <f t="shared" si="52"/>
        <v>19.280904248829557</v>
      </c>
      <c r="K33" s="88"/>
      <c r="L33" s="89"/>
      <c r="M33" s="89"/>
      <c r="N33" s="89"/>
      <c r="O33" s="89"/>
      <c r="P33" s="89"/>
      <c r="Q33" s="90"/>
    </row>
    <row r="34" spans="2:17" ht="15.75" customHeight="1" x14ac:dyDescent="0.25">
      <c r="B34" s="14" t="str">
        <f t="shared" si="43"/>
        <v>iPhone 16 Pro - Telephoto</v>
      </c>
      <c r="C34" s="15">
        <f t="shared" si="44"/>
        <v>9</v>
      </c>
      <c r="D34" s="18">
        <f t="shared" si="45"/>
        <v>2.8</v>
      </c>
      <c r="E34" s="15">
        <f t="shared" si="46"/>
        <v>10</v>
      </c>
      <c r="F34" s="52">
        <f t="shared" si="47"/>
        <v>10.018285714285716</v>
      </c>
      <c r="G34" s="19">
        <f t="shared" si="50"/>
        <v>5.0045672527974423</v>
      </c>
      <c r="H34" s="15">
        <f t="shared" si="48"/>
        <v>5478.7499999996162</v>
      </c>
      <c r="I34" s="15">
        <f t="shared" si="51"/>
        <v>2.9418992427676689</v>
      </c>
      <c r="J34" s="19">
        <f t="shared" si="52"/>
        <v>2.2066365190902153</v>
      </c>
      <c r="K34" s="107"/>
      <c r="L34" s="108"/>
      <c r="M34" s="108"/>
      <c r="N34" s="108"/>
      <c r="O34" s="108"/>
      <c r="P34" s="108"/>
      <c r="Q34" s="109"/>
    </row>
    <row r="35" spans="2:17" ht="15.75" customHeight="1" x14ac:dyDescent="0.25">
      <c r="B35" s="14" t="str">
        <f t="shared" si="43"/>
        <v>DJI Mavic 3E - Wide</v>
      </c>
      <c r="C35" s="15">
        <f t="shared" si="44"/>
        <v>12</v>
      </c>
      <c r="D35" s="18">
        <f t="shared" si="45"/>
        <v>2.8</v>
      </c>
      <c r="E35" s="15">
        <f t="shared" si="46"/>
        <v>10</v>
      </c>
      <c r="F35" s="66">
        <f t="shared" si="47"/>
        <v>4.1234320967185054</v>
      </c>
      <c r="G35" s="66">
        <f t="shared" si="50"/>
        <v>2.9195680401766935</v>
      </c>
      <c r="H35" s="15" t="str">
        <f t="shared" si="48"/>
        <v>infinity</v>
      </c>
      <c r="I35" s="15">
        <f t="shared" si="51"/>
        <v>39.648478516619242</v>
      </c>
      <c r="J35" s="19">
        <f t="shared" si="52"/>
        <v>30.314830650098017</v>
      </c>
      <c r="K35" s="107"/>
      <c r="L35" s="108"/>
      <c r="M35" s="108"/>
      <c r="N35" s="108"/>
      <c r="O35" s="108"/>
      <c r="P35" s="108"/>
      <c r="Q35" s="109"/>
    </row>
    <row r="36" spans="2:17" ht="15.75" customHeight="1" x14ac:dyDescent="0.25">
      <c r="B36" s="14" t="str">
        <f t="shared" si="43"/>
        <v>DJI Mavic 3E - Telephoto</v>
      </c>
      <c r="C36" s="15">
        <f t="shared" si="44"/>
        <v>30</v>
      </c>
      <c r="D36" s="18">
        <f t="shared" si="45"/>
        <v>4.4000000000000004</v>
      </c>
      <c r="E36" s="15">
        <f t="shared" si="46"/>
        <v>10</v>
      </c>
      <c r="F36" s="52">
        <f t="shared" si="47"/>
        <v>44.262954545454534</v>
      </c>
      <c r="G36" s="19">
        <f t="shared" ref="G36" si="55">(E36*F36)/(F36+E36)</f>
        <v>8.1571220948495746</v>
      </c>
      <c r="H36" s="15">
        <f t="shared" ref="H36" si="56">IF((E36&gt;F36),"infinity",(E36*F36)/(F36-E36))</f>
        <v>12.918604111251883</v>
      </c>
      <c r="I36" s="15">
        <f t="shared" si="51"/>
        <v>2.2595822295832035</v>
      </c>
      <c r="J36" s="19">
        <f t="shared" si="52"/>
        <v>1.6947827687413226</v>
      </c>
      <c r="K36" s="107"/>
      <c r="L36" s="108"/>
      <c r="M36" s="108"/>
      <c r="N36" s="108"/>
      <c r="O36" s="108"/>
      <c r="P36" s="108"/>
      <c r="Q36" s="109"/>
    </row>
    <row r="37" spans="2:17" ht="15.75" customHeight="1" x14ac:dyDescent="0.25">
      <c r="C37" s="6"/>
      <c r="D37" s="2"/>
      <c r="E37" s="2"/>
    </row>
    <row r="38" spans="2:17" ht="15.75" customHeight="1" x14ac:dyDescent="0.25">
      <c r="B38" s="86" t="s">
        <v>31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 ht="15.75" customHeight="1" x14ac:dyDescent="0.25">
      <c r="B39" s="13" t="s">
        <v>1</v>
      </c>
      <c r="C39" s="13" t="s">
        <v>25</v>
      </c>
      <c r="D39" s="13" t="s">
        <v>9</v>
      </c>
      <c r="E39" s="13" t="s">
        <v>10</v>
      </c>
      <c r="F39" s="13" t="s">
        <v>11</v>
      </c>
      <c r="G39" s="13" t="s">
        <v>12</v>
      </c>
      <c r="H39" s="13" t="s">
        <v>32</v>
      </c>
      <c r="I39" s="13" t="s">
        <v>33</v>
      </c>
      <c r="J39" s="13" t="s">
        <v>123</v>
      </c>
      <c r="K39" s="13" t="s">
        <v>124</v>
      </c>
      <c r="L39" s="100" t="s">
        <v>16</v>
      </c>
      <c r="M39" s="101"/>
      <c r="N39" s="101"/>
      <c r="O39" s="101"/>
      <c r="P39" s="101"/>
      <c r="Q39" s="102"/>
    </row>
    <row r="40" spans="2:17" ht="15.75" customHeight="1" x14ac:dyDescent="0.25">
      <c r="B40" s="41" t="str">
        <f t="shared" ref="B40:B48" si="57">B4</f>
        <v xml:space="preserve">Sony A7r3 </v>
      </c>
      <c r="C40" s="45">
        <f t="shared" ref="C40:C48" si="58">H4</f>
        <v>28</v>
      </c>
      <c r="D40" s="11">
        <f t="shared" ref="D40:G41" si="59">J4</f>
        <v>35.9</v>
      </c>
      <c r="E40" s="44">
        <f t="shared" si="59"/>
        <v>24</v>
      </c>
      <c r="F40" s="46">
        <f t="shared" si="59"/>
        <v>7952</v>
      </c>
      <c r="G40" s="49">
        <f t="shared" si="59"/>
        <v>5304</v>
      </c>
      <c r="H40" s="44">
        <v>10</v>
      </c>
      <c r="I40" s="61">
        <f t="shared" ref="I40:I47" si="60">(D40*H40*100)/(C40*F40)</f>
        <v>0.16123526875538949</v>
      </c>
      <c r="J40" s="45">
        <f t="shared" ref="J40:J47" si="61">(I40*F40)/100</f>
        <v>12.821428571428571</v>
      </c>
      <c r="K40" s="45">
        <f t="shared" ref="K40:K47" si="62">(I40*G40)/100</f>
        <v>8.5519186547858581</v>
      </c>
      <c r="L40" s="88"/>
      <c r="M40" s="89"/>
      <c r="N40" s="89"/>
      <c r="O40" s="89"/>
      <c r="P40" s="89"/>
      <c r="Q40" s="90"/>
    </row>
    <row r="41" spans="2:17" ht="15.75" customHeight="1" x14ac:dyDescent="0.25">
      <c r="B41" s="41" t="str">
        <f t="shared" si="57"/>
        <v>Canon EOS 100D</v>
      </c>
      <c r="C41" s="45">
        <f t="shared" si="58"/>
        <v>35</v>
      </c>
      <c r="D41" s="11">
        <f t="shared" si="59"/>
        <v>22.3</v>
      </c>
      <c r="E41" s="44">
        <f t="shared" si="59"/>
        <v>14.9</v>
      </c>
      <c r="F41" s="46">
        <f t="shared" si="59"/>
        <v>6000</v>
      </c>
      <c r="G41" s="49">
        <f t="shared" si="59"/>
        <v>4000</v>
      </c>
      <c r="H41" s="44">
        <v>11</v>
      </c>
      <c r="I41" s="61">
        <f t="shared" ref="I41" si="63">(D41*H41*100)/(C41*F41)</f>
        <v>0.11680952380952381</v>
      </c>
      <c r="J41" s="45">
        <f t="shared" ref="J41" si="64">(I41*F41)/100</f>
        <v>7.0085714285714289</v>
      </c>
      <c r="K41" s="45">
        <f t="shared" ref="K41" si="65">(I41*G41)/100</f>
        <v>4.6723809523809523</v>
      </c>
      <c r="L41" s="88"/>
      <c r="M41" s="89"/>
      <c r="N41" s="89"/>
      <c r="O41" s="89"/>
      <c r="P41" s="89"/>
      <c r="Q41" s="90"/>
    </row>
    <row r="42" spans="2:17" ht="15.75" customHeight="1" x14ac:dyDescent="0.25">
      <c r="B42" s="41" t="str">
        <f t="shared" si="57"/>
        <v>Kandao Qoocam Ultra 3</v>
      </c>
      <c r="C42" s="45">
        <f t="shared" si="58"/>
        <v>2</v>
      </c>
      <c r="D42" s="11">
        <f t="shared" ref="D42:E48" si="66">J6</f>
        <v>7.53</v>
      </c>
      <c r="E42" s="11">
        <f t="shared" si="66"/>
        <v>5.64</v>
      </c>
      <c r="F42" s="46">
        <v>13888</v>
      </c>
      <c r="G42" s="49">
        <f t="shared" ref="G42:G48" si="67">M6</f>
        <v>6944</v>
      </c>
      <c r="H42" s="44">
        <f>F6</f>
        <v>10</v>
      </c>
      <c r="I42" s="61">
        <f>(H42*TAN(RADIANS(360/F42)))*100</f>
        <v>0.45241832775527507</v>
      </c>
      <c r="J42" s="45"/>
      <c r="K42" s="45"/>
      <c r="L42" s="103" t="s">
        <v>103</v>
      </c>
      <c r="M42" s="89"/>
      <c r="N42" s="89"/>
      <c r="O42" s="89"/>
      <c r="P42" s="89"/>
      <c r="Q42" s="90"/>
    </row>
    <row r="43" spans="2:17" ht="15.75" customHeight="1" x14ac:dyDescent="0.25">
      <c r="B43" s="41" t="str">
        <f t="shared" si="57"/>
        <v>iPhone 14 Pro - Wide - 12mp</v>
      </c>
      <c r="C43" s="45">
        <f t="shared" si="58"/>
        <v>7</v>
      </c>
      <c r="D43" s="42">
        <f t="shared" si="66"/>
        <v>9.8000000000000007</v>
      </c>
      <c r="E43" s="42">
        <f t="shared" si="66"/>
        <v>7.3</v>
      </c>
      <c r="F43" s="46">
        <f t="shared" ref="F43:F48" si="68">L7</f>
        <v>4032</v>
      </c>
      <c r="G43" s="49">
        <f t="shared" si="67"/>
        <v>3024</v>
      </c>
      <c r="H43" s="44">
        <f>F7</f>
        <v>10</v>
      </c>
      <c r="I43" s="61">
        <f t="shared" si="60"/>
        <v>0.34722222222222221</v>
      </c>
      <c r="J43" s="45">
        <f t="shared" si="61"/>
        <v>14</v>
      </c>
      <c r="K43" s="45">
        <f t="shared" si="62"/>
        <v>10.5</v>
      </c>
      <c r="L43" s="88"/>
      <c r="M43" s="89"/>
      <c r="N43" s="89"/>
      <c r="O43" s="89"/>
      <c r="P43" s="89"/>
      <c r="Q43" s="90"/>
    </row>
    <row r="44" spans="2:17" ht="15.75" customHeight="1" x14ac:dyDescent="0.25">
      <c r="B44" s="41" t="str">
        <f t="shared" si="57"/>
        <v>iPhone 14 Pro - Wide - 48mp</v>
      </c>
      <c r="C44" s="45">
        <f t="shared" si="58"/>
        <v>7</v>
      </c>
      <c r="D44" s="42">
        <f t="shared" si="66"/>
        <v>9.8000000000000007</v>
      </c>
      <c r="E44" s="42">
        <f t="shared" si="66"/>
        <v>7.3</v>
      </c>
      <c r="F44" s="46">
        <f t="shared" si="68"/>
        <v>8064</v>
      </c>
      <c r="G44" s="49">
        <f t="shared" si="67"/>
        <v>6048</v>
      </c>
      <c r="H44" s="44">
        <f>F8</f>
        <v>10</v>
      </c>
      <c r="I44" s="61">
        <f t="shared" ref="I44" si="69">(D44*H44*100)/(C44*F44)</f>
        <v>0.1736111111111111</v>
      </c>
      <c r="J44" s="45">
        <f t="shared" ref="J44" si="70">(I44*F44)/100</f>
        <v>14</v>
      </c>
      <c r="K44" s="45">
        <f t="shared" ref="K44" si="71">(I44*G44)/100</f>
        <v>10.5</v>
      </c>
      <c r="L44" s="88"/>
      <c r="M44" s="89"/>
      <c r="N44" s="89"/>
      <c r="O44" s="89"/>
      <c r="P44" s="89"/>
      <c r="Q44" s="90"/>
    </row>
    <row r="45" spans="2:17" ht="15.75" customHeight="1" x14ac:dyDescent="0.25">
      <c r="B45" s="41" t="str">
        <f t="shared" si="57"/>
        <v>iPhone 14 Pro - Ultrawide -12mp</v>
      </c>
      <c r="C45" s="45">
        <f t="shared" si="58"/>
        <v>2</v>
      </c>
      <c r="D45" s="42">
        <f t="shared" si="66"/>
        <v>5.6</v>
      </c>
      <c r="E45" s="42">
        <f t="shared" si="66"/>
        <v>4.2</v>
      </c>
      <c r="F45" s="46">
        <f t="shared" si="68"/>
        <v>4032</v>
      </c>
      <c r="G45" s="49">
        <f t="shared" si="67"/>
        <v>3024</v>
      </c>
      <c r="H45" s="44">
        <f>F9</f>
        <v>10</v>
      </c>
      <c r="I45" s="61">
        <f t="shared" si="60"/>
        <v>0.69444444444444442</v>
      </c>
      <c r="J45" s="45">
        <f t="shared" si="61"/>
        <v>28</v>
      </c>
      <c r="K45" s="45">
        <f t="shared" si="62"/>
        <v>21</v>
      </c>
      <c r="L45" s="88"/>
      <c r="M45" s="89"/>
      <c r="N45" s="89"/>
      <c r="O45" s="89"/>
      <c r="P45" s="89"/>
      <c r="Q45" s="90"/>
    </row>
    <row r="46" spans="2:17" ht="15.75" customHeight="1" x14ac:dyDescent="0.25">
      <c r="B46" s="14" t="str">
        <f t="shared" si="57"/>
        <v>iPhone 16 Pro - Telephoto</v>
      </c>
      <c r="C46" s="19">
        <f t="shared" si="58"/>
        <v>9</v>
      </c>
      <c r="D46" s="18">
        <f t="shared" si="66"/>
        <v>4</v>
      </c>
      <c r="E46" s="18">
        <f t="shared" si="66"/>
        <v>3</v>
      </c>
      <c r="F46" s="20">
        <f t="shared" si="68"/>
        <v>4032</v>
      </c>
      <c r="G46" s="23">
        <f t="shared" si="67"/>
        <v>3024</v>
      </c>
      <c r="H46" s="18">
        <f>F10</f>
        <v>10</v>
      </c>
      <c r="I46" s="51">
        <f t="shared" si="60"/>
        <v>0.11022927689594356</v>
      </c>
      <c r="J46" s="19">
        <f t="shared" si="61"/>
        <v>4.4444444444444438</v>
      </c>
      <c r="K46" s="19">
        <f t="shared" si="62"/>
        <v>3.333333333333333</v>
      </c>
      <c r="L46" s="97"/>
      <c r="M46" s="98"/>
      <c r="N46" s="98"/>
      <c r="O46" s="98"/>
      <c r="P46" s="98"/>
      <c r="Q46" s="99"/>
    </row>
    <row r="47" spans="2:17" ht="15.75" customHeight="1" x14ac:dyDescent="0.25">
      <c r="B47" s="14" t="str">
        <f t="shared" si="57"/>
        <v>DJI Mavic 3E - Wide</v>
      </c>
      <c r="C47" s="19">
        <f t="shared" si="58"/>
        <v>12</v>
      </c>
      <c r="D47" s="18">
        <f t="shared" si="66"/>
        <v>17.3</v>
      </c>
      <c r="E47" s="18">
        <f t="shared" si="66"/>
        <v>13</v>
      </c>
      <c r="F47" s="20">
        <f t="shared" si="68"/>
        <v>5280</v>
      </c>
      <c r="G47" s="23">
        <f t="shared" si="67"/>
        <v>3956</v>
      </c>
      <c r="H47" s="18">
        <v>10</v>
      </c>
      <c r="I47" s="61">
        <f t="shared" si="60"/>
        <v>0.27304292929292928</v>
      </c>
      <c r="J47" s="19">
        <f t="shared" si="61"/>
        <v>14.416666666666664</v>
      </c>
      <c r="K47" s="19">
        <f t="shared" si="62"/>
        <v>10.801578282828281</v>
      </c>
      <c r="L47" s="97"/>
      <c r="M47" s="98"/>
      <c r="N47" s="98"/>
      <c r="O47" s="98"/>
      <c r="P47" s="98"/>
      <c r="Q47" s="99"/>
    </row>
    <row r="48" spans="2:17" ht="15.75" customHeight="1" x14ac:dyDescent="0.25">
      <c r="B48" s="14" t="str">
        <f t="shared" si="57"/>
        <v>DJI Mavic 3E - Telephoto</v>
      </c>
      <c r="C48" s="19">
        <f t="shared" si="58"/>
        <v>30</v>
      </c>
      <c r="D48" s="18">
        <f t="shared" si="66"/>
        <v>6.4</v>
      </c>
      <c r="E48" s="18">
        <f t="shared" si="66"/>
        <v>4.8</v>
      </c>
      <c r="F48" s="20">
        <f t="shared" si="68"/>
        <v>4000</v>
      </c>
      <c r="G48" s="23">
        <f t="shared" si="67"/>
        <v>3000</v>
      </c>
      <c r="H48" s="18">
        <f>F12</f>
        <v>10</v>
      </c>
      <c r="I48" s="51">
        <f t="shared" ref="I48" si="72">(D48*H48*100)/(C48*F48)</f>
        <v>5.3333333333333337E-2</v>
      </c>
      <c r="J48" s="19">
        <f t="shared" ref="J48" si="73">(I48*F48)/100</f>
        <v>2.1333333333333333</v>
      </c>
      <c r="K48" s="19">
        <f t="shared" ref="K48" si="74">(I48*G48)/100</f>
        <v>1.6</v>
      </c>
      <c r="L48" s="97"/>
      <c r="M48" s="98"/>
      <c r="N48" s="98"/>
      <c r="O48" s="98"/>
      <c r="P48" s="98"/>
      <c r="Q48" s="99"/>
    </row>
    <row r="49" spans="2:19" ht="15.75" customHeight="1" x14ac:dyDescent="0.25">
      <c r="B49" s="1"/>
      <c r="D49" s="2"/>
      <c r="E49" s="2"/>
      <c r="H49" s="2"/>
      <c r="I49" s="2"/>
    </row>
    <row r="50" spans="2:19" ht="15.75" customHeight="1" x14ac:dyDescent="0.25">
      <c r="B50" s="104" t="s">
        <v>34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</row>
    <row r="51" spans="2:19" ht="15.75" customHeight="1" x14ac:dyDescent="0.25">
      <c r="B51" s="13" t="s">
        <v>35</v>
      </c>
      <c r="C51" s="13" t="s">
        <v>99</v>
      </c>
      <c r="D51" s="13" t="s">
        <v>36</v>
      </c>
      <c r="E51" s="13" t="s">
        <v>32</v>
      </c>
      <c r="F51" s="13" t="s">
        <v>104</v>
      </c>
      <c r="G51" s="24" t="s">
        <v>105</v>
      </c>
      <c r="H51" s="13" t="s">
        <v>106</v>
      </c>
      <c r="I51" s="13" t="s">
        <v>107</v>
      </c>
      <c r="J51" s="25" t="s">
        <v>37</v>
      </c>
      <c r="K51" s="93" t="s">
        <v>16</v>
      </c>
      <c r="L51" s="94"/>
      <c r="M51" s="94"/>
      <c r="N51" s="94"/>
      <c r="O51" s="94"/>
      <c r="P51" s="94"/>
      <c r="Q51" s="95"/>
      <c r="R51" s="27"/>
    </row>
    <row r="52" spans="2:19" ht="15.75" customHeight="1" x14ac:dyDescent="0.25">
      <c r="B52" s="56" t="s">
        <v>98</v>
      </c>
      <c r="C52" s="51">
        <v>2</v>
      </c>
      <c r="D52" s="11">
        <v>4096</v>
      </c>
      <c r="E52" s="9">
        <f>F4</f>
        <v>10</v>
      </c>
      <c r="F52" s="53" t="s">
        <v>94</v>
      </c>
      <c r="G52" s="11" t="s">
        <v>100</v>
      </c>
      <c r="H52" s="11" t="s">
        <v>100</v>
      </c>
      <c r="I52" s="11" t="s">
        <v>101</v>
      </c>
      <c r="J52" s="46">
        <v>25</v>
      </c>
      <c r="K52" s="96" t="s">
        <v>102</v>
      </c>
      <c r="L52" s="96"/>
      <c r="M52" s="96"/>
      <c r="N52" s="96"/>
      <c r="O52" s="96"/>
      <c r="P52" s="96"/>
      <c r="Q52" s="96"/>
      <c r="R52" s="27"/>
    </row>
    <row r="53" spans="2:19" ht="15" customHeight="1" x14ac:dyDescent="0.25">
      <c r="B53" s="57" t="s">
        <v>91</v>
      </c>
      <c r="C53" s="51">
        <v>5</v>
      </c>
      <c r="D53" s="16">
        <v>12000</v>
      </c>
      <c r="E53" s="9">
        <f>E52</f>
        <v>10</v>
      </c>
      <c r="F53" s="51">
        <f>(E53*TAN(RADIANS(360/D53)))*100</f>
        <v>0.52359882344749653</v>
      </c>
      <c r="G53" s="26">
        <v>4.8611111111111112E-3</v>
      </c>
      <c r="H53" s="26">
        <v>5.5555555555555558E-3</v>
      </c>
      <c r="I53" s="26">
        <v>1.3888888888888888E-2</v>
      </c>
      <c r="J53" s="20">
        <v>45</v>
      </c>
      <c r="K53" s="92"/>
      <c r="L53" s="92"/>
      <c r="M53" s="92"/>
      <c r="N53" s="92"/>
      <c r="O53" s="92"/>
      <c r="P53" s="92"/>
      <c r="Q53" s="92"/>
      <c r="R53" s="27"/>
    </row>
    <row r="54" spans="2:19" ht="17.25" customHeight="1" x14ac:dyDescent="0.25">
      <c r="B54" s="57" t="s">
        <v>90</v>
      </c>
      <c r="C54" s="51">
        <v>2.5</v>
      </c>
      <c r="D54" s="16">
        <v>12000</v>
      </c>
      <c r="E54" s="9">
        <f t="shared" ref="E54:E59" si="75">E53</f>
        <v>10</v>
      </c>
      <c r="F54" s="51">
        <f t="shared" ref="F54:F59" si="76">(E54*TAN(RADIANS(360/D54)))*100</f>
        <v>0.52359882344749653</v>
      </c>
      <c r="G54" s="26">
        <v>9.0277777777777787E-3</v>
      </c>
      <c r="H54" s="26">
        <v>5.5555555555555558E-3</v>
      </c>
      <c r="I54" s="26">
        <v>1.3888888888888888E-2</v>
      </c>
      <c r="J54" s="20">
        <v>45</v>
      </c>
      <c r="K54" s="92"/>
      <c r="L54" s="92"/>
      <c r="M54" s="92"/>
      <c r="N54" s="92"/>
      <c r="O54" s="92"/>
      <c r="P54" s="92"/>
      <c r="Q54" s="92"/>
      <c r="R54" s="27"/>
    </row>
    <row r="55" spans="2:19" ht="15.75" customHeight="1" x14ac:dyDescent="0.25">
      <c r="B55" s="57" t="s">
        <v>93</v>
      </c>
      <c r="C55" s="51">
        <v>1.2</v>
      </c>
      <c r="D55" s="16">
        <v>12000</v>
      </c>
      <c r="E55" s="9">
        <f t="shared" si="75"/>
        <v>10</v>
      </c>
      <c r="F55" s="51">
        <f t="shared" si="76"/>
        <v>0.52359882344749653</v>
      </c>
      <c r="G55" s="26">
        <v>2.0833333333333332E-2</v>
      </c>
      <c r="H55" s="26">
        <v>5.5555555555555558E-3</v>
      </c>
      <c r="I55" s="26">
        <v>1.3888888888888888E-2</v>
      </c>
      <c r="J55" s="20">
        <v>45</v>
      </c>
      <c r="K55" s="92"/>
      <c r="L55" s="92"/>
      <c r="M55" s="92"/>
      <c r="N55" s="92"/>
      <c r="O55" s="92"/>
      <c r="P55" s="92"/>
      <c r="Q55" s="92"/>
      <c r="R55" s="27"/>
    </row>
    <row r="56" spans="2:19" ht="15" customHeight="1" x14ac:dyDescent="0.25">
      <c r="B56" s="56" t="s">
        <v>92</v>
      </c>
      <c r="C56" s="61">
        <v>0.6</v>
      </c>
      <c r="D56" s="11">
        <v>12000</v>
      </c>
      <c r="E56" s="9">
        <f t="shared" si="75"/>
        <v>10</v>
      </c>
      <c r="F56" s="61">
        <f t="shared" si="76"/>
        <v>0.52359882344749653</v>
      </c>
      <c r="G56" s="50">
        <v>5.2083333333333336E-2</v>
      </c>
      <c r="H56" s="50">
        <v>5.5555555555555558E-3</v>
      </c>
      <c r="I56" s="50">
        <v>1.3888888888888888E-2</v>
      </c>
      <c r="J56" s="46">
        <v>45</v>
      </c>
      <c r="K56" s="91"/>
      <c r="L56" s="91"/>
      <c r="M56" s="91"/>
      <c r="N56" s="91"/>
      <c r="O56" s="91"/>
      <c r="P56" s="91"/>
      <c r="Q56" s="91"/>
      <c r="R56" s="27"/>
    </row>
    <row r="57" spans="2:19" ht="15" customHeight="1" x14ac:dyDescent="0.25">
      <c r="B57" s="57" t="s">
        <v>95</v>
      </c>
      <c r="C57" s="51">
        <v>2.5</v>
      </c>
      <c r="D57" s="16">
        <v>20480</v>
      </c>
      <c r="E57" s="9">
        <f t="shared" si="75"/>
        <v>10</v>
      </c>
      <c r="F57" s="51">
        <f t="shared" si="76"/>
        <v>0.30679616720274372</v>
      </c>
      <c r="G57" s="26">
        <v>1.7361111111111112E-2</v>
      </c>
      <c r="H57" s="26">
        <v>1.8055555555555557E-2</v>
      </c>
      <c r="I57" s="26">
        <v>4.1666666666666664E-2</v>
      </c>
      <c r="J57" s="20">
        <v>130</v>
      </c>
      <c r="K57" s="92"/>
      <c r="L57" s="92"/>
      <c r="M57" s="92"/>
      <c r="N57" s="92"/>
      <c r="O57" s="92"/>
      <c r="P57" s="92"/>
      <c r="Q57" s="92"/>
      <c r="R57" s="27"/>
    </row>
    <row r="58" spans="2:19" ht="15" customHeight="1" x14ac:dyDescent="0.25">
      <c r="B58" s="57" t="s">
        <v>96</v>
      </c>
      <c r="C58" s="51">
        <v>1.2</v>
      </c>
      <c r="D58" s="16">
        <v>20480</v>
      </c>
      <c r="E58" s="9">
        <f t="shared" si="75"/>
        <v>10</v>
      </c>
      <c r="F58" s="51">
        <f t="shared" si="76"/>
        <v>0.30679616720274372</v>
      </c>
      <c r="G58" s="26">
        <v>3.4722222222222224E-2</v>
      </c>
      <c r="H58" s="26">
        <v>1.8055555555555557E-2</v>
      </c>
      <c r="I58" s="26">
        <v>4.1666666666666664E-2</v>
      </c>
      <c r="J58" s="20">
        <v>130</v>
      </c>
      <c r="K58" s="92"/>
      <c r="L58" s="92"/>
      <c r="M58" s="92"/>
      <c r="N58" s="92"/>
      <c r="O58" s="92"/>
      <c r="P58" s="92"/>
      <c r="Q58" s="92"/>
      <c r="R58" s="27"/>
    </row>
    <row r="59" spans="2:19" ht="15" customHeight="1" x14ac:dyDescent="0.25">
      <c r="B59" s="56" t="s">
        <v>97</v>
      </c>
      <c r="C59" s="61">
        <v>0.6</v>
      </c>
      <c r="D59" s="11">
        <v>20480</v>
      </c>
      <c r="E59" s="9">
        <f t="shared" si="75"/>
        <v>10</v>
      </c>
      <c r="F59" s="61">
        <f t="shared" si="76"/>
        <v>0.30679616720274372</v>
      </c>
      <c r="G59" s="50">
        <v>6.9444444444444434E-2</v>
      </c>
      <c r="H59" s="50">
        <v>1.8055555555555557E-2</v>
      </c>
      <c r="I59" s="50">
        <v>4.1666666666666664E-2</v>
      </c>
      <c r="J59" s="46">
        <v>60</v>
      </c>
      <c r="K59" s="91"/>
      <c r="L59" s="91"/>
      <c r="M59" s="91"/>
      <c r="N59" s="91"/>
      <c r="O59" s="91"/>
      <c r="P59" s="91"/>
      <c r="Q59" s="91"/>
      <c r="R59" s="27"/>
    </row>
    <row r="60" spans="2:19" ht="15.75" customHeight="1" x14ac:dyDescent="0.25">
      <c r="B60" s="64" t="s">
        <v>125</v>
      </c>
      <c r="C60" s="61">
        <v>0.5</v>
      </c>
      <c r="D60" s="11">
        <v>10200</v>
      </c>
      <c r="E60" s="9">
        <v>2</v>
      </c>
      <c r="F60" s="61">
        <f t="shared" ref="F60" si="77">(E60*TAN(RADIANS(360/D60)))*100</f>
        <v>0.12319972748836819</v>
      </c>
      <c r="G60" s="65" t="s">
        <v>100</v>
      </c>
      <c r="H60" s="65" t="s">
        <v>100</v>
      </c>
      <c r="I60" s="65" t="s">
        <v>100</v>
      </c>
      <c r="J60" s="46">
        <v>150</v>
      </c>
      <c r="K60" s="91"/>
      <c r="L60" s="91"/>
      <c r="M60" s="91"/>
      <c r="N60" s="91"/>
      <c r="O60" s="91"/>
      <c r="P60" s="91"/>
      <c r="Q60" s="91"/>
    </row>
    <row r="61" spans="2:19" ht="15.75" customHeight="1" x14ac:dyDescent="0.25"/>
    <row r="62" spans="2:19" ht="15.75" customHeight="1" x14ac:dyDescent="0.25">
      <c r="B62" s="86" t="s">
        <v>193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27"/>
    </row>
    <row r="63" spans="2:19" ht="15.75" customHeight="1" x14ac:dyDescent="0.25">
      <c r="B63" s="13" t="s">
        <v>1</v>
      </c>
      <c r="C63" s="134" t="s">
        <v>143</v>
      </c>
      <c r="D63" s="134" t="s">
        <v>25</v>
      </c>
      <c r="E63" s="13" t="s">
        <v>11</v>
      </c>
      <c r="F63" s="13" t="s">
        <v>12</v>
      </c>
      <c r="G63" s="13" t="s">
        <v>29</v>
      </c>
      <c r="H63" s="13" t="s">
        <v>30</v>
      </c>
      <c r="I63" s="13" t="s">
        <v>195</v>
      </c>
      <c r="J63" s="13" t="s">
        <v>196</v>
      </c>
      <c r="K63" s="13" t="s">
        <v>218</v>
      </c>
      <c r="L63" s="13" t="s">
        <v>197</v>
      </c>
      <c r="M63" s="13" t="s">
        <v>198</v>
      </c>
      <c r="N63" s="100" t="s">
        <v>16</v>
      </c>
      <c r="O63" s="101"/>
      <c r="P63" s="101"/>
      <c r="Q63" s="101"/>
      <c r="R63" s="27"/>
      <c r="S63" s="27"/>
    </row>
    <row r="64" spans="2:19" ht="15.75" customHeight="1" x14ac:dyDescent="0.25">
      <c r="B64" s="41" t="s">
        <v>194</v>
      </c>
      <c r="C64" s="9">
        <v>10</v>
      </c>
      <c r="D64" s="139">
        <f>H4</f>
        <v>28</v>
      </c>
      <c r="E64" s="136">
        <f>L4</f>
        <v>7952</v>
      </c>
      <c r="F64" s="37">
        <f>M4</f>
        <v>5304</v>
      </c>
      <c r="G64" s="137">
        <f>I28</f>
        <v>65.221337782977997</v>
      </c>
      <c r="H64" s="138">
        <f>J28</f>
        <v>46.314161660778467</v>
      </c>
      <c r="I64" s="139">
        <f>J40</f>
        <v>12.821428571428571</v>
      </c>
      <c r="J64" s="54">
        <v>50</v>
      </c>
      <c r="K64" s="149">
        <f>(J64 / E64) * (2 * C64 * TAN(RADIANS(G64 / 2)) * 100)</f>
        <v>8.0456372843159301</v>
      </c>
      <c r="L64" s="10">
        <v>8</v>
      </c>
      <c r="M64" s="140" t="str">
        <f>IF(((L64 / (2 * C64 * TAN(RADIANS(G64 / 2)) * 100)) * E64) &gt;= J64, "High", IF(((L64 / (2 * C64 * TAN(RADIANS(G64 / 2)) * 100)) * E64) &gt;= (J64 - 20), "Moderate", "Low"))</f>
        <v>Moderate</v>
      </c>
      <c r="N64" s="143"/>
      <c r="O64" s="144"/>
      <c r="P64" s="144"/>
      <c r="Q64" s="145"/>
      <c r="R64" s="27"/>
      <c r="S64" s="27"/>
    </row>
    <row r="65" spans="2:19" ht="15.75" customHeight="1" x14ac:dyDescent="0.25">
      <c r="B65" s="41" t="s">
        <v>192</v>
      </c>
      <c r="C65" s="9">
        <v>10</v>
      </c>
      <c r="D65" s="139">
        <f t="shared" ref="D65:D71" si="78">H5</f>
        <v>35</v>
      </c>
      <c r="E65" s="136">
        <f>L5</f>
        <v>6000</v>
      </c>
      <c r="F65" s="37">
        <f>M5</f>
        <v>4000</v>
      </c>
      <c r="G65" s="137">
        <f>I29</f>
        <v>22.339651544741105</v>
      </c>
      <c r="H65" s="138">
        <f>J29</f>
        <v>15.031694531810444</v>
      </c>
      <c r="I65" s="139">
        <f>J41</f>
        <v>7.0085714285714289</v>
      </c>
      <c r="J65" s="54">
        <v>50</v>
      </c>
      <c r="K65" s="149">
        <f>(J65 / E65) * (2 * C65 * TAN(RADIANS(G65 / 2)) * 100)</f>
        <v>3.2909683651361594</v>
      </c>
      <c r="L65" s="10">
        <f>L64</f>
        <v>8</v>
      </c>
      <c r="M65" s="140" t="str">
        <f>IF(((L65 / (2 * C65 * TAN(RADIANS(G65 / 2)) * 100)) * E65) &gt;= J65, "High", IF(((L65 / (2 * C65 * TAN(RADIANS(G65 / 2)) * 100)) * E65) &gt;= (J65 - 20), "Moderate", "Low"))</f>
        <v>High</v>
      </c>
      <c r="N65" s="143"/>
      <c r="O65" s="144"/>
      <c r="P65" s="144"/>
      <c r="Q65" s="145"/>
      <c r="R65" s="27"/>
      <c r="S65" s="27"/>
    </row>
    <row r="66" spans="2:19" ht="15.75" customHeight="1" x14ac:dyDescent="0.25">
      <c r="B66" s="41" t="s">
        <v>120</v>
      </c>
      <c r="C66" s="9">
        <v>10</v>
      </c>
      <c r="D66" s="139">
        <f>H7</f>
        <v>7</v>
      </c>
      <c r="E66" s="136">
        <f>L7</f>
        <v>4032</v>
      </c>
      <c r="F66" s="37">
        <f>M7</f>
        <v>3024</v>
      </c>
      <c r="G66" s="137">
        <f>I31</f>
        <v>22.36522555971786</v>
      </c>
      <c r="H66" s="138">
        <f>J31</f>
        <v>16.754209912026063</v>
      </c>
      <c r="I66" s="139">
        <f>J43</f>
        <v>14</v>
      </c>
      <c r="J66" s="54">
        <v>50</v>
      </c>
      <c r="K66" s="149">
        <f>(J66 / E66) * (2 * C66 * TAN(RADIANS(G66 / 2)) * 100)</f>
        <v>4.9030255221867067</v>
      </c>
      <c r="L66" s="10">
        <f t="shared" ref="L66:L71" si="79">L65</f>
        <v>8</v>
      </c>
      <c r="M66" s="140" t="str">
        <f>IF(((L66 / (2 * C66 * TAN(RADIANS(G66 / 2)) * 100)) * E66) &gt;= J66, "High", IF(((L66 / (2 * C66 * TAN(RADIANS(G66 / 2)) * 100)) * E66) &gt;= (J66 - 20), "Moderate", "Low"))</f>
        <v>High</v>
      </c>
      <c r="N66" s="143"/>
      <c r="O66" s="144"/>
      <c r="P66" s="144"/>
      <c r="Q66" s="145"/>
      <c r="R66" s="27"/>
      <c r="S66" s="27"/>
    </row>
    <row r="67" spans="2:19" ht="15.75" customHeight="1" x14ac:dyDescent="0.25">
      <c r="B67" s="41" t="s">
        <v>121</v>
      </c>
      <c r="C67" s="9">
        <v>10</v>
      </c>
      <c r="D67" s="139">
        <f t="shared" ref="D67:D71" si="80">H8</f>
        <v>7</v>
      </c>
      <c r="E67" s="136">
        <f>L8</f>
        <v>8064</v>
      </c>
      <c r="F67" s="37">
        <f>M8</f>
        <v>6048</v>
      </c>
      <c r="G67" s="137">
        <f>I32</f>
        <v>22.36522555971786</v>
      </c>
      <c r="H67" s="138">
        <f>J32</f>
        <v>16.754209912026063</v>
      </c>
      <c r="I67" s="139">
        <f>J44</f>
        <v>14</v>
      </c>
      <c r="J67" s="54">
        <v>50</v>
      </c>
      <c r="K67" s="149">
        <f>(J67 / E67) * (2 * C67 * TAN(RADIANS(G67 / 2)) * 100)</f>
        <v>2.4515127610933534</v>
      </c>
      <c r="L67" s="10">
        <f t="shared" si="79"/>
        <v>8</v>
      </c>
      <c r="M67" s="140" t="str">
        <f>IF(((L67 / (2 * C67 * TAN(RADIANS(G67 / 2)) * 100)) * E67) &gt;= J67, "High", IF(((L67 / (2 * C67 * TAN(RADIANS(G67 / 2)) * 100)) * E67) &gt;= (J67 - 20), "Moderate", "Low"))</f>
        <v>High</v>
      </c>
      <c r="N67" s="143"/>
      <c r="O67" s="144"/>
      <c r="P67" s="144"/>
      <c r="Q67" s="145"/>
      <c r="R67" s="27"/>
      <c r="S67" s="27"/>
    </row>
    <row r="68" spans="2:19" ht="15.75" customHeight="1" x14ac:dyDescent="0.25">
      <c r="B68" s="41" t="s">
        <v>122</v>
      </c>
      <c r="C68" s="9">
        <v>10</v>
      </c>
      <c r="D68" s="139">
        <f t="shared" si="80"/>
        <v>2</v>
      </c>
      <c r="E68" s="136">
        <f>L9</f>
        <v>4032</v>
      </c>
      <c r="F68" s="37">
        <f>M9</f>
        <v>3024</v>
      </c>
      <c r="G68" s="137">
        <f>I33</f>
        <v>25.522669188553557</v>
      </c>
      <c r="H68" s="138">
        <f>J33</f>
        <v>19.280904248829557</v>
      </c>
      <c r="I68" s="139">
        <f>J45</f>
        <v>28</v>
      </c>
      <c r="J68" s="54">
        <v>50</v>
      </c>
      <c r="K68" s="149">
        <f>(J68 / E68) * (2 * C68 * TAN(RADIANS(G68 / 2)) * 100)</f>
        <v>5.6171840895668028</v>
      </c>
      <c r="L68" s="10">
        <f t="shared" si="79"/>
        <v>8</v>
      </c>
      <c r="M68" s="140" t="str">
        <f>IF(((L68 / (2 * C68 * TAN(RADIANS(G68 / 2)) * 100)) * E68) &gt;= J68, "High", IF(((L68 / (2 * C68 * TAN(RADIANS(G68 / 2)) * 100)) * E68) &gt;= (J68 - 20), "Moderate", "Low"))</f>
        <v>High</v>
      </c>
      <c r="N68" s="143"/>
      <c r="O68" s="144"/>
      <c r="P68" s="144"/>
      <c r="Q68" s="145"/>
      <c r="R68" s="27"/>
      <c r="S68" s="27"/>
    </row>
    <row r="69" spans="2:19" ht="15.75" customHeight="1" x14ac:dyDescent="0.25">
      <c r="B69" s="41" t="s">
        <v>117</v>
      </c>
      <c r="C69" s="9">
        <v>10</v>
      </c>
      <c r="D69" s="139">
        <f t="shared" si="80"/>
        <v>9</v>
      </c>
      <c r="E69" s="136">
        <f>L10</f>
        <v>4032</v>
      </c>
      <c r="F69" s="37">
        <f>M10</f>
        <v>3024</v>
      </c>
      <c r="G69" s="137">
        <f>I34</f>
        <v>2.9418992427676689</v>
      </c>
      <c r="H69" s="138">
        <f>J34</f>
        <v>2.2066365190902153</v>
      </c>
      <c r="I69" s="139">
        <f>J46</f>
        <v>4.4444444444444438</v>
      </c>
      <c r="J69" s="54">
        <v>50</v>
      </c>
      <c r="K69" s="149">
        <f>(J69 / E69) * (2 * C69 * TAN(RADIANS(G69 / 2)) * 100)</f>
        <v>0.63686894439532915</v>
      </c>
      <c r="L69" s="10">
        <f t="shared" si="79"/>
        <v>8</v>
      </c>
      <c r="M69" s="140" t="str">
        <f>IF(((L69 / (2 * C69 * TAN(RADIANS(G69 / 2)) * 100)) * E69) &gt;= J69, "High", IF(((L69 / (2 * C69 * TAN(RADIANS(G69 / 2)) * 100)) * E69) &gt;= (J69 - 20), "Moderate", "Low"))</f>
        <v>High</v>
      </c>
      <c r="N69" s="143"/>
      <c r="O69" s="144"/>
      <c r="P69" s="144"/>
      <c r="Q69" s="145"/>
      <c r="R69" s="27"/>
      <c r="S69" s="27"/>
    </row>
    <row r="70" spans="2:19" ht="15.75" customHeight="1" x14ac:dyDescent="0.25">
      <c r="B70" s="41" t="s">
        <v>108</v>
      </c>
      <c r="C70" s="9">
        <v>10</v>
      </c>
      <c r="D70" s="139">
        <f t="shared" si="80"/>
        <v>12</v>
      </c>
      <c r="E70" s="136">
        <f>L11</f>
        <v>5280</v>
      </c>
      <c r="F70" s="37">
        <f>M11</f>
        <v>3956</v>
      </c>
      <c r="G70" s="137">
        <f>I35</f>
        <v>39.648478516619242</v>
      </c>
      <c r="H70" s="138">
        <f>J35</f>
        <v>30.314830650098017</v>
      </c>
      <c r="I70" s="139">
        <f>J47</f>
        <v>14.416666666666664</v>
      </c>
      <c r="J70" s="54">
        <v>50</v>
      </c>
      <c r="K70" s="149">
        <f>(J70 / E70) * (2 * C70 * TAN(RADIANS(G70 / 2)) * 100)</f>
        <v>6.8276537016415197</v>
      </c>
      <c r="L70" s="10">
        <f t="shared" si="79"/>
        <v>8</v>
      </c>
      <c r="M70" s="140" t="str">
        <f>IF(((L70 / (2 * C70 * TAN(RADIANS(G70 / 2)) * 100)) * E70) &gt;= J70, "High", IF(((L70 / (2 * C70 * TAN(RADIANS(G70 / 2)) * 100)) * E70) &gt;= (J70 - 20), "Moderate", "Low"))</f>
        <v>High</v>
      </c>
      <c r="N70" s="143"/>
      <c r="O70" s="144"/>
      <c r="P70" s="144"/>
      <c r="Q70" s="145"/>
      <c r="R70" s="27"/>
      <c r="S70" s="27"/>
    </row>
    <row r="71" spans="2:19" ht="15.75" customHeight="1" x14ac:dyDescent="0.25">
      <c r="B71" s="41" t="s">
        <v>109</v>
      </c>
      <c r="C71" s="9">
        <v>10</v>
      </c>
      <c r="D71" s="139">
        <f t="shared" si="80"/>
        <v>30</v>
      </c>
      <c r="E71" s="136">
        <f>L12</f>
        <v>4000</v>
      </c>
      <c r="F71" s="37">
        <f>M12</f>
        <v>3000</v>
      </c>
      <c r="G71" s="137">
        <f>I36</f>
        <v>2.2595822295832035</v>
      </c>
      <c r="H71" s="138">
        <f>J36</f>
        <v>1.6947827687413226</v>
      </c>
      <c r="I71" s="139">
        <f>J48</f>
        <v>2.1333333333333333</v>
      </c>
      <c r="J71" s="54">
        <v>50</v>
      </c>
      <c r="K71" s="149">
        <f>(J71 / E71) * (2 * C71 * TAN(RADIANS(G71 / 2)) * 100)</f>
        <v>0.49302827208997774</v>
      </c>
      <c r="L71" s="10">
        <f t="shared" si="79"/>
        <v>8</v>
      </c>
      <c r="M71" s="140" t="str">
        <f>IF(((L71 / (2 * C71 * TAN(RADIANS(G71 / 2)) * 100)) * E71) &gt;= J71, "High", IF(((L71 / (2 * C71 * TAN(RADIANS(G71 / 2)) * 100)) * E71) &gt;= (J71 - 20), "Moderate", "Low"))</f>
        <v>High</v>
      </c>
      <c r="N71" s="143"/>
      <c r="O71" s="144"/>
      <c r="P71" s="144"/>
      <c r="Q71" s="145"/>
      <c r="R71" s="27"/>
      <c r="S71" s="27"/>
    </row>
    <row r="72" spans="2:19" ht="15.75" customHeight="1" x14ac:dyDescent="0.25">
      <c r="D72" s="4"/>
      <c r="R72" s="27"/>
    </row>
    <row r="73" spans="2:19" ht="15.75" customHeight="1" x14ac:dyDescent="0.25">
      <c r="B73" s="135" t="s">
        <v>199</v>
      </c>
      <c r="C73" s="135" t="s">
        <v>196</v>
      </c>
      <c r="D73" s="135" t="s">
        <v>204</v>
      </c>
      <c r="E73" s="135" t="s">
        <v>203</v>
      </c>
      <c r="F73" s="146" t="s">
        <v>16</v>
      </c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</row>
    <row r="74" spans="2:19" ht="15.75" customHeight="1" x14ac:dyDescent="0.25">
      <c r="B74" s="150" t="s">
        <v>200</v>
      </c>
      <c r="C74" s="142">
        <v>30</v>
      </c>
      <c r="D74" s="37">
        <v>16</v>
      </c>
      <c r="E74" s="37">
        <v>30</v>
      </c>
      <c r="F74" s="147" t="s">
        <v>211</v>
      </c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</row>
    <row r="75" spans="2:19" ht="15.75" customHeight="1" x14ac:dyDescent="0.25">
      <c r="B75" s="150" t="s">
        <v>209</v>
      </c>
      <c r="C75" s="142">
        <v>35</v>
      </c>
      <c r="D75" s="37">
        <v>25</v>
      </c>
      <c r="E75" s="37">
        <v>50</v>
      </c>
      <c r="F75" s="147" t="s">
        <v>210</v>
      </c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</row>
    <row r="76" spans="2:19" ht="15.75" customHeight="1" x14ac:dyDescent="0.25">
      <c r="B76" s="150" t="s">
        <v>201</v>
      </c>
      <c r="C76" s="142">
        <v>35</v>
      </c>
      <c r="D76" s="37">
        <v>25</v>
      </c>
      <c r="E76" s="37">
        <v>242</v>
      </c>
      <c r="F76" s="147" t="s">
        <v>213</v>
      </c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</row>
    <row r="77" spans="2:19" ht="15.75" customHeight="1" x14ac:dyDescent="0.25">
      <c r="B77" s="150" t="s">
        <v>202</v>
      </c>
      <c r="C77" s="142">
        <v>40</v>
      </c>
      <c r="D77" s="37">
        <v>36</v>
      </c>
      <c r="E77" s="37">
        <v>2320</v>
      </c>
      <c r="F77" s="147" t="s">
        <v>212</v>
      </c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</row>
    <row r="78" spans="2:19" ht="15.75" customHeight="1" x14ac:dyDescent="0.25">
      <c r="B78" s="150" t="s">
        <v>208</v>
      </c>
      <c r="C78" s="141">
        <v>50</v>
      </c>
      <c r="D78" s="11">
        <v>36</v>
      </c>
      <c r="E78" s="11">
        <v>587</v>
      </c>
      <c r="F78" s="151" t="s">
        <v>214</v>
      </c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</row>
    <row r="79" spans="2:19" ht="15.75" customHeight="1" x14ac:dyDescent="0.25">
      <c r="B79" s="150" t="s">
        <v>205</v>
      </c>
      <c r="C79" s="142">
        <v>45</v>
      </c>
      <c r="D79" s="37">
        <v>21</v>
      </c>
      <c r="E79" s="37">
        <v>210</v>
      </c>
      <c r="F79" s="147" t="s">
        <v>215</v>
      </c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</row>
    <row r="80" spans="2:19" ht="15.75" customHeight="1" x14ac:dyDescent="0.25">
      <c r="B80" s="150" t="s">
        <v>206</v>
      </c>
      <c r="C80" s="142">
        <v>60</v>
      </c>
      <c r="D80" s="37">
        <v>41</v>
      </c>
      <c r="E80" s="37">
        <v>2115</v>
      </c>
      <c r="F80" s="147" t="s">
        <v>216</v>
      </c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</row>
    <row r="81" spans="2:17" ht="15.75" customHeight="1" x14ac:dyDescent="0.25">
      <c r="B81" s="150" t="s">
        <v>207</v>
      </c>
      <c r="C81" s="142">
        <v>70</v>
      </c>
      <c r="D81" s="37">
        <v>52</v>
      </c>
      <c r="E81" s="37">
        <v>5000</v>
      </c>
      <c r="F81" s="147" t="s">
        <v>217</v>
      </c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</row>
    <row r="82" spans="2:17" ht="15.75" customHeight="1" x14ac:dyDescent="0.25">
      <c r="B82" s="1"/>
      <c r="D82" s="2"/>
      <c r="E82" s="2"/>
      <c r="H82" s="2"/>
      <c r="I82" s="2"/>
    </row>
    <row r="83" spans="2:17" ht="15.75" customHeight="1" x14ac:dyDescent="0.25">
      <c r="B83" s="1"/>
      <c r="D83" s="2"/>
      <c r="E83" s="2"/>
      <c r="H83" s="2"/>
      <c r="I83" s="2"/>
    </row>
    <row r="84" spans="2:17" ht="15.75" customHeight="1" x14ac:dyDescent="0.25">
      <c r="B84" s="1"/>
      <c r="D84" s="2"/>
      <c r="E84" s="2"/>
      <c r="H84" s="2"/>
      <c r="I84" s="2"/>
    </row>
    <row r="85" spans="2:17" ht="15.75" customHeight="1" x14ac:dyDescent="0.25">
      <c r="B85" s="1"/>
      <c r="D85" s="2"/>
      <c r="E85" s="2"/>
      <c r="H85" s="2"/>
      <c r="I85" s="2"/>
    </row>
    <row r="86" spans="2:17" ht="15.75" customHeight="1" x14ac:dyDescent="0.25">
      <c r="B86" s="1"/>
      <c r="D86" s="2"/>
      <c r="E86" s="2"/>
      <c r="H86" s="2"/>
      <c r="I86" s="2"/>
    </row>
    <row r="87" spans="2:17" ht="15.75" customHeight="1" x14ac:dyDescent="0.25">
      <c r="B87" s="1"/>
      <c r="D87" s="2"/>
      <c r="E87" s="2"/>
      <c r="H87" s="2"/>
      <c r="I87" s="2"/>
    </row>
    <row r="88" spans="2:17" ht="15.75" customHeight="1" x14ac:dyDescent="0.25">
      <c r="B88" s="1"/>
      <c r="D88" s="2"/>
      <c r="E88" s="2"/>
      <c r="H88" s="2"/>
      <c r="I88" s="2"/>
    </row>
    <row r="89" spans="2:17" ht="15.75" customHeight="1" x14ac:dyDescent="0.25">
      <c r="B89" s="1"/>
      <c r="D89" s="2"/>
      <c r="E89" s="2"/>
      <c r="H89" s="2"/>
      <c r="I89" s="2"/>
    </row>
    <row r="90" spans="2:17" ht="15.75" customHeight="1" x14ac:dyDescent="0.25">
      <c r="B90" s="1"/>
      <c r="D90" s="2"/>
      <c r="E90" s="2"/>
      <c r="H90" s="2"/>
      <c r="I90" s="2"/>
    </row>
    <row r="91" spans="2:17" ht="15.75" customHeight="1" x14ac:dyDescent="0.25">
      <c r="B91" s="1"/>
      <c r="D91" s="2"/>
      <c r="E91" s="2"/>
      <c r="H91" s="2"/>
      <c r="I91" s="2"/>
    </row>
    <row r="92" spans="2:17" ht="15.75" customHeight="1" x14ac:dyDescent="0.25">
      <c r="B92" s="1"/>
      <c r="D92" s="2"/>
      <c r="E92" s="2"/>
      <c r="H92" s="2"/>
      <c r="I92" s="2"/>
    </row>
    <row r="93" spans="2:17" ht="15.75" customHeight="1" x14ac:dyDescent="0.25">
      <c r="B93" s="1"/>
      <c r="D93" s="2"/>
      <c r="E93" s="2"/>
      <c r="H93" s="2"/>
      <c r="I93" s="2"/>
    </row>
    <row r="94" spans="2:17" ht="15.75" customHeight="1" x14ac:dyDescent="0.25">
      <c r="B94" s="1"/>
      <c r="D94" s="2"/>
      <c r="E94" s="2"/>
      <c r="H94" s="2"/>
      <c r="I94" s="2"/>
    </row>
    <row r="95" spans="2:17" ht="15.75" customHeight="1" x14ac:dyDescent="0.25">
      <c r="B95" s="1"/>
      <c r="D95" s="2"/>
      <c r="E95" s="2"/>
      <c r="H95" s="2"/>
      <c r="I95" s="2"/>
    </row>
    <row r="96" spans="2:17" ht="15.75" customHeight="1" x14ac:dyDescent="0.25">
      <c r="B96" s="1"/>
      <c r="D96" s="2"/>
      <c r="E96" s="2"/>
      <c r="H96" s="2"/>
      <c r="I96" s="2"/>
    </row>
    <row r="97" spans="2:9" ht="15.75" customHeight="1" x14ac:dyDescent="0.25">
      <c r="B97" s="1"/>
      <c r="D97" s="2"/>
      <c r="E97" s="2"/>
      <c r="H97" s="2"/>
      <c r="I97" s="2"/>
    </row>
    <row r="98" spans="2:9" ht="15.75" customHeight="1" x14ac:dyDescent="0.25">
      <c r="B98" s="1"/>
      <c r="D98" s="2"/>
      <c r="E98" s="2"/>
      <c r="H98" s="2"/>
      <c r="I98" s="2"/>
    </row>
    <row r="99" spans="2:9" ht="15.75" customHeight="1" x14ac:dyDescent="0.25">
      <c r="B99" s="1"/>
      <c r="D99" s="2"/>
      <c r="E99" s="2"/>
      <c r="H99" s="2"/>
      <c r="I99" s="2"/>
    </row>
    <row r="100" spans="2:9" ht="15.75" customHeight="1" x14ac:dyDescent="0.25">
      <c r="B100" s="1"/>
      <c r="D100" s="2"/>
      <c r="E100" s="2"/>
      <c r="H100" s="2"/>
      <c r="I100" s="2"/>
    </row>
    <row r="101" spans="2:9" ht="15.75" customHeight="1" x14ac:dyDescent="0.25">
      <c r="B101" s="1"/>
      <c r="D101" s="2"/>
      <c r="E101" s="2"/>
      <c r="H101" s="2"/>
      <c r="I101" s="2"/>
    </row>
    <row r="102" spans="2:9" ht="15.75" customHeight="1" x14ac:dyDescent="0.25">
      <c r="B102" s="1"/>
      <c r="D102" s="2"/>
      <c r="E102" s="2"/>
      <c r="H102" s="2"/>
      <c r="I102" s="2"/>
    </row>
    <row r="103" spans="2:9" ht="15.75" customHeight="1" x14ac:dyDescent="0.25">
      <c r="B103" s="1"/>
      <c r="D103" s="2"/>
      <c r="E103" s="2"/>
      <c r="H103" s="2"/>
      <c r="I103" s="2"/>
    </row>
    <row r="104" spans="2:9" ht="15.75" customHeight="1" x14ac:dyDescent="0.25">
      <c r="B104" s="1"/>
      <c r="D104" s="2"/>
      <c r="E104" s="2"/>
      <c r="H104" s="2"/>
      <c r="I104" s="2"/>
    </row>
    <row r="105" spans="2:9" ht="15.75" customHeight="1" x14ac:dyDescent="0.25">
      <c r="B105" s="1"/>
      <c r="D105" s="2"/>
      <c r="E105" s="2"/>
      <c r="H105" s="2"/>
      <c r="I105" s="2"/>
    </row>
    <row r="106" spans="2:9" ht="15.75" customHeight="1" x14ac:dyDescent="0.25">
      <c r="B106" s="1"/>
      <c r="D106" s="2"/>
      <c r="E106" s="2"/>
      <c r="H106" s="2"/>
      <c r="I106" s="2"/>
    </row>
    <row r="107" spans="2:9" ht="15.75" customHeight="1" x14ac:dyDescent="0.25">
      <c r="B107" s="1"/>
      <c r="D107" s="2"/>
      <c r="E107" s="2"/>
      <c r="H107" s="2"/>
      <c r="I107" s="2"/>
    </row>
    <row r="108" spans="2:9" ht="15.75" customHeight="1" x14ac:dyDescent="0.25">
      <c r="B108" s="1"/>
      <c r="D108" s="2"/>
      <c r="E108" s="2"/>
      <c r="H108" s="2"/>
      <c r="I108" s="2"/>
    </row>
    <row r="109" spans="2:9" ht="15.75" customHeight="1" x14ac:dyDescent="0.25">
      <c r="B109" s="1"/>
      <c r="D109" s="2"/>
      <c r="E109" s="2"/>
      <c r="H109" s="2"/>
      <c r="I109" s="2"/>
    </row>
    <row r="110" spans="2:9" ht="15.75" customHeight="1" x14ac:dyDescent="0.25">
      <c r="B110" s="1"/>
      <c r="D110" s="2"/>
      <c r="E110" s="2"/>
      <c r="H110" s="2"/>
      <c r="I110" s="2"/>
    </row>
    <row r="111" spans="2:9" ht="15.75" customHeight="1" x14ac:dyDescent="0.25">
      <c r="B111" s="1"/>
      <c r="D111" s="2"/>
      <c r="E111" s="2"/>
      <c r="H111" s="2"/>
      <c r="I111" s="2"/>
    </row>
    <row r="112" spans="2:9" ht="15.75" customHeight="1" x14ac:dyDescent="0.25">
      <c r="B112" s="1"/>
      <c r="D112" s="2"/>
      <c r="E112" s="2"/>
      <c r="H112" s="2"/>
      <c r="I112" s="2"/>
    </row>
    <row r="113" spans="2:9" ht="15.75" customHeight="1" x14ac:dyDescent="0.25">
      <c r="B113" s="1"/>
      <c r="D113" s="2"/>
      <c r="E113" s="2"/>
      <c r="H113" s="2"/>
      <c r="I113" s="2"/>
    </row>
    <row r="114" spans="2:9" ht="15.75" customHeight="1" x14ac:dyDescent="0.25">
      <c r="B114" s="1"/>
      <c r="D114" s="2"/>
      <c r="E114" s="2"/>
      <c r="H114" s="2"/>
      <c r="I114" s="2"/>
    </row>
    <row r="115" spans="2:9" ht="15.75" customHeight="1" x14ac:dyDescent="0.25">
      <c r="B115" s="1"/>
      <c r="D115" s="2"/>
      <c r="E115" s="2"/>
      <c r="H115" s="2"/>
      <c r="I115" s="2"/>
    </row>
    <row r="116" spans="2:9" ht="15.75" customHeight="1" x14ac:dyDescent="0.25">
      <c r="B116" s="1"/>
      <c r="D116" s="2"/>
      <c r="E116" s="2"/>
      <c r="H116" s="2"/>
      <c r="I116" s="2"/>
    </row>
    <row r="117" spans="2:9" ht="15.75" customHeight="1" x14ac:dyDescent="0.25">
      <c r="B117" s="1"/>
      <c r="D117" s="2"/>
      <c r="E117" s="2"/>
      <c r="H117" s="2"/>
      <c r="I117" s="2"/>
    </row>
    <row r="118" spans="2:9" ht="15.75" customHeight="1" x14ac:dyDescent="0.25">
      <c r="B118" s="1"/>
      <c r="D118" s="2"/>
      <c r="E118" s="2"/>
      <c r="H118" s="2"/>
      <c r="I118" s="2"/>
    </row>
    <row r="119" spans="2:9" ht="15.75" customHeight="1" x14ac:dyDescent="0.25">
      <c r="B119" s="1"/>
      <c r="D119" s="2"/>
      <c r="E119" s="2"/>
      <c r="H119" s="2"/>
      <c r="I119" s="2"/>
    </row>
    <row r="120" spans="2:9" ht="15.75" customHeight="1" x14ac:dyDescent="0.25">
      <c r="B120" s="1"/>
      <c r="D120" s="2"/>
      <c r="E120" s="2"/>
      <c r="H120" s="2"/>
      <c r="I120" s="2"/>
    </row>
    <row r="121" spans="2:9" ht="15.75" customHeight="1" x14ac:dyDescent="0.25">
      <c r="B121" s="1"/>
      <c r="D121" s="2"/>
      <c r="E121" s="2"/>
      <c r="H121" s="2"/>
      <c r="I121" s="2"/>
    </row>
    <row r="122" spans="2:9" ht="15.75" customHeight="1" x14ac:dyDescent="0.25">
      <c r="B122" s="1"/>
      <c r="D122" s="2"/>
      <c r="E122" s="2"/>
      <c r="H122" s="2"/>
      <c r="I122" s="2"/>
    </row>
    <row r="123" spans="2:9" ht="15.75" customHeight="1" x14ac:dyDescent="0.25">
      <c r="B123" s="1"/>
      <c r="D123" s="2"/>
      <c r="E123" s="2"/>
      <c r="H123" s="2"/>
      <c r="I123" s="2"/>
    </row>
    <row r="124" spans="2:9" ht="15.75" customHeight="1" x14ac:dyDescent="0.25">
      <c r="B124" s="1"/>
      <c r="D124" s="2"/>
      <c r="E124" s="2"/>
      <c r="H124" s="2"/>
      <c r="I124" s="2"/>
    </row>
    <row r="125" spans="2:9" ht="15.75" customHeight="1" x14ac:dyDescent="0.25">
      <c r="B125" s="1"/>
      <c r="D125" s="2"/>
      <c r="E125" s="2"/>
      <c r="H125" s="2"/>
      <c r="I125" s="2"/>
    </row>
    <row r="126" spans="2:9" ht="15.75" customHeight="1" x14ac:dyDescent="0.25">
      <c r="B126" s="1"/>
      <c r="D126" s="2"/>
      <c r="E126" s="2"/>
      <c r="H126" s="2"/>
      <c r="I126" s="2"/>
    </row>
    <row r="127" spans="2:9" ht="15.75" customHeight="1" x14ac:dyDescent="0.25">
      <c r="B127" s="1"/>
      <c r="D127" s="2"/>
      <c r="E127" s="2"/>
      <c r="H127" s="2"/>
      <c r="I127" s="2"/>
    </row>
    <row r="128" spans="2:9" ht="15.75" customHeight="1" x14ac:dyDescent="0.25">
      <c r="B128" s="1"/>
      <c r="D128" s="2"/>
      <c r="E128" s="2"/>
      <c r="H128" s="2"/>
      <c r="I128" s="2"/>
    </row>
    <row r="129" spans="2:9" ht="15.75" customHeight="1" x14ac:dyDescent="0.25">
      <c r="B129" s="1"/>
      <c r="D129" s="2"/>
      <c r="E129" s="2"/>
      <c r="H129" s="2"/>
      <c r="I129" s="2"/>
    </row>
    <row r="130" spans="2:9" ht="15.75" customHeight="1" x14ac:dyDescent="0.25">
      <c r="B130" s="1"/>
      <c r="D130" s="2"/>
      <c r="E130" s="2"/>
      <c r="H130" s="2"/>
      <c r="I130" s="2"/>
    </row>
    <row r="131" spans="2:9" ht="15.75" customHeight="1" x14ac:dyDescent="0.25">
      <c r="B131" s="1"/>
      <c r="D131" s="2"/>
      <c r="E131" s="2"/>
      <c r="H131" s="2"/>
      <c r="I131" s="2"/>
    </row>
    <row r="132" spans="2:9" ht="15.75" customHeight="1" x14ac:dyDescent="0.25">
      <c r="B132" s="1"/>
      <c r="D132" s="2"/>
      <c r="E132" s="2"/>
      <c r="H132" s="2"/>
      <c r="I132" s="2"/>
    </row>
    <row r="133" spans="2:9" ht="15.75" customHeight="1" x14ac:dyDescent="0.25">
      <c r="B133" s="1"/>
      <c r="D133" s="2"/>
      <c r="E133" s="2"/>
      <c r="H133" s="2"/>
      <c r="I133" s="2"/>
    </row>
    <row r="134" spans="2:9" ht="15.75" customHeight="1" x14ac:dyDescent="0.25">
      <c r="B134" s="1"/>
      <c r="D134" s="2"/>
      <c r="E134" s="2"/>
      <c r="H134" s="2"/>
      <c r="I134" s="2"/>
    </row>
    <row r="135" spans="2:9" ht="15.75" customHeight="1" x14ac:dyDescent="0.25">
      <c r="B135" s="1"/>
      <c r="D135" s="2"/>
      <c r="E135" s="2"/>
      <c r="H135" s="2"/>
      <c r="I135" s="2"/>
    </row>
    <row r="136" spans="2:9" ht="15.75" customHeight="1" x14ac:dyDescent="0.25">
      <c r="B136" s="1"/>
      <c r="D136" s="2"/>
      <c r="E136" s="2"/>
      <c r="H136" s="2"/>
      <c r="I136" s="2"/>
    </row>
    <row r="137" spans="2:9" ht="15.75" customHeight="1" x14ac:dyDescent="0.25">
      <c r="B137" s="1"/>
      <c r="D137" s="2"/>
      <c r="E137" s="2"/>
      <c r="H137" s="2"/>
      <c r="I137" s="2"/>
    </row>
    <row r="138" spans="2:9" ht="15.75" customHeight="1" x14ac:dyDescent="0.25">
      <c r="B138" s="1"/>
      <c r="D138" s="2"/>
      <c r="E138" s="2"/>
      <c r="H138" s="2"/>
      <c r="I138" s="2"/>
    </row>
    <row r="139" spans="2:9" ht="15.75" customHeight="1" x14ac:dyDescent="0.25">
      <c r="B139" s="1"/>
      <c r="D139" s="2"/>
      <c r="E139" s="2"/>
      <c r="H139" s="2"/>
      <c r="I139" s="2"/>
    </row>
    <row r="140" spans="2:9" ht="15.75" customHeight="1" x14ac:dyDescent="0.25">
      <c r="B140" s="1"/>
      <c r="D140" s="2"/>
      <c r="E140" s="2"/>
      <c r="H140" s="2"/>
      <c r="I140" s="2"/>
    </row>
    <row r="141" spans="2:9" ht="15.75" customHeight="1" x14ac:dyDescent="0.25">
      <c r="B141" s="1"/>
      <c r="D141" s="2"/>
      <c r="E141" s="2"/>
      <c r="H141" s="2"/>
      <c r="I141" s="2"/>
    </row>
    <row r="142" spans="2:9" ht="15.75" customHeight="1" x14ac:dyDescent="0.25">
      <c r="B142" s="1"/>
      <c r="D142" s="2"/>
      <c r="E142" s="2"/>
      <c r="H142" s="2"/>
      <c r="I142" s="2"/>
    </row>
    <row r="143" spans="2:9" ht="15.75" customHeight="1" x14ac:dyDescent="0.25">
      <c r="B143" s="1"/>
      <c r="D143" s="2"/>
      <c r="E143" s="2"/>
      <c r="H143" s="2"/>
      <c r="I143" s="2"/>
    </row>
    <row r="144" spans="2:9" ht="15.75" customHeight="1" x14ac:dyDescent="0.25">
      <c r="B144" s="1"/>
      <c r="D144" s="2"/>
      <c r="E144" s="2"/>
      <c r="H144" s="2"/>
      <c r="I144" s="2"/>
    </row>
    <row r="145" spans="2:9" ht="15.75" customHeight="1" x14ac:dyDescent="0.25">
      <c r="B145" s="1"/>
      <c r="D145" s="2"/>
      <c r="E145" s="2"/>
      <c r="H145" s="2"/>
      <c r="I145" s="2"/>
    </row>
    <row r="146" spans="2:9" ht="15.75" customHeight="1" x14ac:dyDescent="0.25">
      <c r="B146" s="1"/>
      <c r="D146" s="2"/>
      <c r="E146" s="2"/>
      <c r="H146" s="2"/>
      <c r="I146" s="2"/>
    </row>
    <row r="147" spans="2:9" ht="15.75" customHeight="1" x14ac:dyDescent="0.25">
      <c r="B147" s="1"/>
      <c r="D147" s="2"/>
      <c r="E147" s="2"/>
      <c r="H147" s="2"/>
      <c r="I147" s="2"/>
    </row>
    <row r="148" spans="2:9" ht="15.75" customHeight="1" x14ac:dyDescent="0.25">
      <c r="B148" s="1"/>
      <c r="D148" s="2"/>
      <c r="E148" s="2"/>
      <c r="H148" s="2"/>
      <c r="I148" s="2"/>
    </row>
    <row r="149" spans="2:9" ht="15.75" customHeight="1" x14ac:dyDescent="0.25">
      <c r="B149" s="1"/>
      <c r="D149" s="2"/>
      <c r="E149" s="2"/>
      <c r="H149" s="2"/>
      <c r="I149" s="2"/>
    </row>
    <row r="150" spans="2:9" ht="15.75" customHeight="1" x14ac:dyDescent="0.25">
      <c r="B150" s="1"/>
      <c r="D150" s="2"/>
      <c r="E150" s="2"/>
      <c r="H150" s="2"/>
      <c r="I150" s="2"/>
    </row>
    <row r="151" spans="2:9" ht="15.75" customHeight="1" x14ac:dyDescent="0.25">
      <c r="B151" s="1"/>
      <c r="D151" s="2"/>
      <c r="E151" s="2"/>
      <c r="H151" s="2"/>
      <c r="I151" s="2"/>
    </row>
    <row r="152" spans="2:9" ht="15.75" customHeight="1" x14ac:dyDescent="0.25">
      <c r="B152" s="1"/>
      <c r="D152" s="2"/>
      <c r="E152" s="2"/>
      <c r="H152" s="2"/>
      <c r="I152" s="2"/>
    </row>
    <row r="153" spans="2:9" ht="15.75" customHeight="1" x14ac:dyDescent="0.25">
      <c r="B153" s="1"/>
      <c r="D153" s="2"/>
      <c r="E153" s="2"/>
      <c r="H153" s="2"/>
      <c r="I153" s="2"/>
    </row>
    <row r="154" spans="2:9" ht="15.75" customHeight="1" x14ac:dyDescent="0.25">
      <c r="B154" s="1"/>
      <c r="D154" s="2"/>
      <c r="E154" s="2"/>
      <c r="H154" s="2"/>
      <c r="I154" s="2"/>
    </row>
    <row r="155" spans="2:9" ht="15.75" customHeight="1" x14ac:dyDescent="0.25">
      <c r="B155" s="1"/>
      <c r="D155" s="2"/>
      <c r="E155" s="2"/>
      <c r="H155" s="2"/>
      <c r="I155" s="2"/>
    </row>
    <row r="156" spans="2:9" ht="15.75" customHeight="1" x14ac:dyDescent="0.25">
      <c r="B156" s="1"/>
      <c r="D156" s="2"/>
      <c r="E156" s="2"/>
      <c r="H156" s="2"/>
      <c r="I156" s="2"/>
    </row>
    <row r="157" spans="2:9" ht="15.75" customHeight="1" x14ac:dyDescent="0.25">
      <c r="B157" s="1"/>
      <c r="D157" s="2"/>
      <c r="E157" s="2"/>
      <c r="H157" s="2"/>
      <c r="I157" s="2"/>
    </row>
    <row r="158" spans="2:9" ht="15.75" customHeight="1" x14ac:dyDescent="0.25">
      <c r="B158" s="1"/>
      <c r="D158" s="2"/>
      <c r="E158" s="2"/>
      <c r="H158" s="2"/>
      <c r="I158" s="2"/>
    </row>
    <row r="159" spans="2:9" ht="15.75" customHeight="1" x14ac:dyDescent="0.25">
      <c r="B159" s="1"/>
      <c r="D159" s="2"/>
      <c r="E159" s="2"/>
      <c r="H159" s="2"/>
      <c r="I159" s="2"/>
    </row>
    <row r="160" spans="2:9" ht="15.75" customHeight="1" x14ac:dyDescent="0.25">
      <c r="B160" s="1"/>
      <c r="D160" s="2"/>
      <c r="E160" s="2"/>
      <c r="H160" s="2"/>
      <c r="I160" s="2"/>
    </row>
    <row r="161" spans="2:9" ht="15.75" customHeight="1" x14ac:dyDescent="0.25">
      <c r="B161" s="1"/>
      <c r="D161" s="2"/>
      <c r="E161" s="2"/>
      <c r="H161" s="2"/>
      <c r="I161" s="2"/>
    </row>
    <row r="162" spans="2:9" ht="15.75" customHeight="1" x14ac:dyDescent="0.25">
      <c r="B162" s="1"/>
      <c r="D162" s="2"/>
      <c r="E162" s="2"/>
      <c r="H162" s="2"/>
      <c r="I162" s="2"/>
    </row>
    <row r="163" spans="2:9" ht="15.75" customHeight="1" x14ac:dyDescent="0.25">
      <c r="B163" s="1"/>
      <c r="D163" s="2"/>
      <c r="E163" s="2"/>
      <c r="H163" s="2"/>
      <c r="I163" s="2"/>
    </row>
    <row r="164" spans="2:9" ht="15.75" customHeight="1" x14ac:dyDescent="0.25">
      <c r="B164" s="1"/>
      <c r="D164" s="2"/>
      <c r="E164" s="2"/>
      <c r="H164" s="2"/>
      <c r="I164" s="2"/>
    </row>
    <row r="165" spans="2:9" ht="15.75" customHeight="1" x14ac:dyDescent="0.25">
      <c r="B165" s="1"/>
      <c r="D165" s="2"/>
      <c r="E165" s="2"/>
      <c r="H165" s="2"/>
      <c r="I165" s="2"/>
    </row>
    <row r="166" spans="2:9" ht="15.75" customHeight="1" x14ac:dyDescent="0.25">
      <c r="B166" s="1"/>
      <c r="D166" s="2"/>
      <c r="E166" s="2"/>
      <c r="H166" s="2"/>
      <c r="I166" s="2"/>
    </row>
    <row r="167" spans="2:9" ht="15.75" customHeight="1" x14ac:dyDescent="0.25">
      <c r="B167" s="1"/>
      <c r="D167" s="2"/>
      <c r="E167" s="2"/>
      <c r="H167" s="2"/>
      <c r="I167" s="2"/>
    </row>
    <row r="168" spans="2:9" ht="15.75" customHeight="1" x14ac:dyDescent="0.25">
      <c r="B168" s="1"/>
      <c r="D168" s="2"/>
      <c r="E168" s="2"/>
      <c r="H168" s="2"/>
      <c r="I168" s="2"/>
    </row>
    <row r="169" spans="2:9" ht="15.75" customHeight="1" x14ac:dyDescent="0.25">
      <c r="B169" s="1"/>
      <c r="D169" s="2"/>
      <c r="E169" s="2"/>
      <c r="H169" s="2"/>
      <c r="I169" s="2"/>
    </row>
    <row r="170" spans="2:9" ht="15.75" customHeight="1" x14ac:dyDescent="0.25">
      <c r="B170" s="1"/>
      <c r="D170" s="2"/>
      <c r="E170" s="2"/>
      <c r="H170" s="2"/>
      <c r="I170" s="2"/>
    </row>
    <row r="171" spans="2:9" ht="15.75" customHeight="1" x14ac:dyDescent="0.25">
      <c r="B171" s="1"/>
      <c r="D171" s="2"/>
      <c r="E171" s="2"/>
      <c r="H171" s="2"/>
      <c r="I171" s="2"/>
    </row>
    <row r="172" spans="2:9" ht="15.75" customHeight="1" x14ac:dyDescent="0.25">
      <c r="B172" s="1"/>
      <c r="D172" s="2"/>
      <c r="E172" s="2"/>
      <c r="H172" s="2"/>
      <c r="I172" s="2"/>
    </row>
    <row r="173" spans="2:9" ht="15.75" customHeight="1" x14ac:dyDescent="0.25">
      <c r="B173" s="1"/>
      <c r="D173" s="2"/>
      <c r="E173" s="2"/>
      <c r="H173" s="2"/>
      <c r="I173" s="2"/>
    </row>
    <row r="174" spans="2:9" ht="15.75" customHeight="1" x14ac:dyDescent="0.25">
      <c r="B174" s="1"/>
      <c r="D174" s="2"/>
      <c r="E174" s="2"/>
      <c r="H174" s="2"/>
      <c r="I174" s="2"/>
    </row>
    <row r="175" spans="2:9" ht="15.75" customHeight="1" x14ac:dyDescent="0.25">
      <c r="B175" s="1"/>
      <c r="D175" s="2"/>
      <c r="E175" s="2"/>
      <c r="H175" s="2"/>
      <c r="I175" s="2"/>
    </row>
    <row r="176" spans="2:9" ht="15.75" customHeight="1" x14ac:dyDescent="0.25">
      <c r="B176" s="1"/>
      <c r="D176" s="2"/>
      <c r="E176" s="2"/>
      <c r="H176" s="2"/>
      <c r="I176" s="2"/>
    </row>
    <row r="177" spans="2:9" ht="15.75" customHeight="1" x14ac:dyDescent="0.25">
      <c r="B177" s="1"/>
      <c r="D177" s="2"/>
      <c r="E177" s="2"/>
      <c r="H177" s="2"/>
      <c r="I177" s="2"/>
    </row>
    <row r="178" spans="2:9" ht="15.75" customHeight="1" x14ac:dyDescent="0.25">
      <c r="B178" s="1"/>
      <c r="D178" s="2"/>
      <c r="E178" s="2"/>
      <c r="H178" s="2"/>
      <c r="I178" s="2"/>
    </row>
    <row r="179" spans="2:9" ht="15.75" customHeight="1" x14ac:dyDescent="0.25">
      <c r="B179" s="1"/>
      <c r="D179" s="2"/>
      <c r="E179" s="2"/>
      <c r="H179" s="2"/>
      <c r="I179" s="2"/>
    </row>
    <row r="180" spans="2:9" ht="15.75" customHeight="1" x14ac:dyDescent="0.25">
      <c r="B180" s="1"/>
      <c r="D180" s="2"/>
      <c r="E180" s="2"/>
      <c r="H180" s="2"/>
      <c r="I180" s="2"/>
    </row>
    <row r="181" spans="2:9" ht="15.75" customHeight="1" x14ac:dyDescent="0.25">
      <c r="B181" s="1"/>
      <c r="D181" s="2"/>
      <c r="E181" s="2"/>
      <c r="H181" s="2"/>
      <c r="I181" s="2"/>
    </row>
    <row r="182" spans="2:9" ht="15.75" customHeight="1" x14ac:dyDescent="0.25">
      <c r="B182" s="1"/>
      <c r="D182" s="2"/>
      <c r="E182" s="2"/>
      <c r="H182" s="2"/>
      <c r="I182" s="2"/>
    </row>
    <row r="183" spans="2:9" ht="15.75" customHeight="1" x14ac:dyDescent="0.25">
      <c r="B183" s="1"/>
      <c r="D183" s="2"/>
      <c r="E183" s="2"/>
      <c r="H183" s="2"/>
      <c r="I183" s="2"/>
    </row>
    <row r="184" spans="2:9" ht="15.75" customHeight="1" x14ac:dyDescent="0.25">
      <c r="B184" s="1"/>
      <c r="D184" s="2"/>
      <c r="E184" s="2"/>
      <c r="H184" s="2"/>
      <c r="I184" s="2"/>
    </row>
    <row r="185" spans="2:9" ht="15.75" customHeight="1" x14ac:dyDescent="0.25">
      <c r="B185" s="1"/>
      <c r="D185" s="2"/>
      <c r="E185" s="2"/>
      <c r="H185" s="2"/>
      <c r="I185" s="2"/>
    </row>
    <row r="186" spans="2:9" ht="15.75" customHeight="1" x14ac:dyDescent="0.25">
      <c r="B186" s="1"/>
      <c r="D186" s="2"/>
      <c r="E186" s="2"/>
      <c r="H186" s="2"/>
      <c r="I186" s="2"/>
    </row>
    <row r="187" spans="2:9" ht="15.75" customHeight="1" x14ac:dyDescent="0.25">
      <c r="B187" s="1"/>
      <c r="D187" s="2"/>
      <c r="E187" s="2"/>
      <c r="H187" s="2"/>
      <c r="I187" s="2"/>
    </row>
    <row r="188" spans="2:9" ht="15.75" customHeight="1" x14ac:dyDescent="0.25">
      <c r="B188" s="1"/>
      <c r="D188" s="2"/>
      <c r="E188" s="2"/>
      <c r="H188" s="2"/>
      <c r="I188" s="2"/>
    </row>
    <row r="189" spans="2:9" ht="15.75" customHeight="1" x14ac:dyDescent="0.25">
      <c r="B189" s="1"/>
      <c r="D189" s="2"/>
      <c r="E189" s="2"/>
      <c r="H189" s="2"/>
      <c r="I189" s="2"/>
    </row>
    <row r="190" spans="2:9" ht="15.75" customHeight="1" x14ac:dyDescent="0.25">
      <c r="B190" s="1"/>
      <c r="D190" s="2"/>
      <c r="E190" s="2"/>
      <c r="H190" s="2"/>
      <c r="I190" s="2"/>
    </row>
    <row r="191" spans="2:9" ht="15.75" customHeight="1" x14ac:dyDescent="0.25">
      <c r="B191" s="1"/>
      <c r="D191" s="2"/>
      <c r="E191" s="2"/>
      <c r="H191" s="2"/>
      <c r="I191" s="2"/>
    </row>
    <row r="192" spans="2:9" ht="15.75" customHeight="1" x14ac:dyDescent="0.25">
      <c r="B192" s="1"/>
      <c r="D192" s="2"/>
      <c r="E192" s="2"/>
      <c r="H192" s="2"/>
      <c r="I192" s="2"/>
    </row>
    <row r="193" spans="2:9" ht="15.75" customHeight="1" x14ac:dyDescent="0.25">
      <c r="B193" s="1"/>
      <c r="D193" s="2"/>
      <c r="E193" s="2"/>
      <c r="H193" s="2"/>
      <c r="I193" s="2"/>
    </row>
    <row r="194" spans="2:9" ht="15.75" customHeight="1" x14ac:dyDescent="0.25">
      <c r="B194" s="1"/>
      <c r="D194" s="2"/>
      <c r="E194" s="2"/>
      <c r="H194" s="2"/>
      <c r="I194" s="2"/>
    </row>
    <row r="195" spans="2:9" ht="15.75" customHeight="1" x14ac:dyDescent="0.25">
      <c r="B195" s="1"/>
      <c r="D195" s="2"/>
      <c r="E195" s="2"/>
      <c r="H195" s="2"/>
      <c r="I195" s="2"/>
    </row>
    <row r="196" spans="2:9" ht="15.75" customHeight="1" x14ac:dyDescent="0.25">
      <c r="B196" s="1"/>
      <c r="D196" s="2"/>
      <c r="E196" s="2"/>
      <c r="H196" s="2"/>
      <c r="I196" s="2"/>
    </row>
    <row r="197" spans="2:9" ht="15.75" customHeight="1" x14ac:dyDescent="0.25">
      <c r="B197" s="1"/>
      <c r="D197" s="2"/>
      <c r="E197" s="2"/>
      <c r="H197" s="2"/>
      <c r="I197" s="2"/>
    </row>
    <row r="198" spans="2:9" ht="15.75" customHeight="1" x14ac:dyDescent="0.25">
      <c r="B198" s="1"/>
      <c r="D198" s="2"/>
      <c r="E198" s="2"/>
      <c r="H198" s="2"/>
      <c r="I198" s="2"/>
    </row>
    <row r="199" spans="2:9" ht="15.75" customHeight="1" x14ac:dyDescent="0.25">
      <c r="B199" s="1"/>
      <c r="D199" s="2"/>
      <c r="E199" s="2"/>
      <c r="H199" s="2"/>
      <c r="I199" s="2"/>
    </row>
    <row r="200" spans="2:9" ht="15.75" customHeight="1" x14ac:dyDescent="0.25">
      <c r="B200" s="1"/>
      <c r="D200" s="2"/>
      <c r="E200" s="2"/>
      <c r="H200" s="2"/>
      <c r="I200" s="2"/>
    </row>
    <row r="201" spans="2:9" ht="15.75" customHeight="1" x14ac:dyDescent="0.25">
      <c r="B201" s="1"/>
      <c r="D201" s="2"/>
      <c r="E201" s="2"/>
      <c r="H201" s="2"/>
      <c r="I201" s="2"/>
    </row>
    <row r="202" spans="2:9" ht="15.75" customHeight="1" x14ac:dyDescent="0.25">
      <c r="B202" s="1"/>
      <c r="D202" s="2"/>
      <c r="E202" s="2"/>
      <c r="H202" s="2"/>
      <c r="I202" s="2"/>
    </row>
    <row r="203" spans="2:9" ht="15.75" customHeight="1" x14ac:dyDescent="0.25">
      <c r="B203" s="1"/>
      <c r="D203" s="2"/>
      <c r="E203" s="2"/>
      <c r="H203" s="2"/>
      <c r="I203" s="2"/>
    </row>
    <row r="204" spans="2:9" ht="15.75" customHeight="1" x14ac:dyDescent="0.25">
      <c r="B204" s="1"/>
      <c r="D204" s="2"/>
      <c r="E204" s="2"/>
      <c r="H204" s="2"/>
      <c r="I204" s="2"/>
    </row>
    <row r="205" spans="2:9" ht="15.75" customHeight="1" x14ac:dyDescent="0.25">
      <c r="B205" s="1"/>
      <c r="D205" s="2"/>
      <c r="E205" s="2"/>
      <c r="H205" s="2"/>
      <c r="I205" s="2"/>
    </row>
    <row r="206" spans="2:9" ht="15.75" customHeight="1" x14ac:dyDescent="0.25">
      <c r="B206" s="1"/>
      <c r="D206" s="2"/>
      <c r="E206" s="2"/>
      <c r="H206" s="2"/>
      <c r="I206" s="2"/>
    </row>
    <row r="207" spans="2:9" ht="15.75" customHeight="1" x14ac:dyDescent="0.25">
      <c r="B207" s="1"/>
      <c r="D207" s="2"/>
      <c r="E207" s="2"/>
      <c r="H207" s="2"/>
      <c r="I207" s="2"/>
    </row>
    <row r="208" spans="2:9" ht="15.75" customHeight="1" x14ac:dyDescent="0.25">
      <c r="B208" s="1"/>
      <c r="D208" s="2"/>
      <c r="E208" s="2"/>
      <c r="H208" s="2"/>
      <c r="I208" s="2"/>
    </row>
    <row r="209" spans="2:9" ht="15.75" customHeight="1" x14ac:dyDescent="0.25">
      <c r="B209" s="1"/>
      <c r="D209" s="2"/>
      <c r="E209" s="2"/>
      <c r="H209" s="2"/>
      <c r="I209" s="2"/>
    </row>
    <row r="210" spans="2:9" ht="15.75" customHeight="1" x14ac:dyDescent="0.25">
      <c r="B210" s="1"/>
      <c r="D210" s="2"/>
      <c r="E210" s="2"/>
      <c r="H210" s="2"/>
      <c r="I210" s="2"/>
    </row>
    <row r="211" spans="2:9" ht="15.75" customHeight="1" x14ac:dyDescent="0.25">
      <c r="B211" s="1"/>
      <c r="D211" s="2"/>
      <c r="E211" s="2"/>
      <c r="H211" s="2"/>
      <c r="I211" s="2"/>
    </row>
    <row r="212" spans="2:9" ht="15.75" customHeight="1" x14ac:dyDescent="0.25">
      <c r="B212" s="1"/>
      <c r="D212" s="2"/>
      <c r="E212" s="2"/>
      <c r="H212" s="2"/>
      <c r="I212" s="2"/>
    </row>
    <row r="213" spans="2:9" ht="15.75" customHeight="1" x14ac:dyDescent="0.25">
      <c r="B213" s="1"/>
      <c r="D213" s="2"/>
      <c r="E213" s="2"/>
      <c r="H213" s="2"/>
      <c r="I213" s="2"/>
    </row>
    <row r="214" spans="2:9" ht="15.75" customHeight="1" x14ac:dyDescent="0.25">
      <c r="B214" s="1"/>
      <c r="D214" s="2"/>
      <c r="E214" s="2"/>
      <c r="H214" s="2"/>
      <c r="I214" s="2"/>
    </row>
    <row r="215" spans="2:9" ht="15.75" customHeight="1" x14ac:dyDescent="0.25">
      <c r="B215" s="1"/>
      <c r="D215" s="2"/>
      <c r="E215" s="2"/>
      <c r="H215" s="2"/>
      <c r="I215" s="2"/>
    </row>
    <row r="216" spans="2:9" ht="15.75" customHeight="1" x14ac:dyDescent="0.25">
      <c r="B216" s="1"/>
      <c r="D216" s="2"/>
      <c r="E216" s="2"/>
      <c r="H216" s="2"/>
      <c r="I216" s="2"/>
    </row>
    <row r="217" spans="2:9" ht="15.75" customHeight="1" x14ac:dyDescent="0.25">
      <c r="B217" s="1"/>
      <c r="D217" s="2"/>
      <c r="E217" s="2"/>
      <c r="H217" s="2"/>
      <c r="I217" s="2"/>
    </row>
    <row r="218" spans="2:9" ht="15.75" customHeight="1" x14ac:dyDescent="0.25">
      <c r="B218" s="1"/>
      <c r="D218" s="2"/>
      <c r="E218" s="2"/>
      <c r="H218" s="2"/>
      <c r="I218" s="2"/>
    </row>
    <row r="219" spans="2:9" ht="15.75" customHeight="1" x14ac:dyDescent="0.25">
      <c r="B219" s="1"/>
      <c r="D219" s="2"/>
      <c r="E219" s="2"/>
      <c r="H219" s="2"/>
      <c r="I219" s="2"/>
    </row>
    <row r="220" spans="2:9" ht="15.75" customHeight="1" x14ac:dyDescent="0.25">
      <c r="B220" s="1"/>
      <c r="D220" s="2"/>
      <c r="E220" s="2"/>
      <c r="H220" s="2"/>
      <c r="I220" s="2"/>
    </row>
    <row r="221" spans="2:9" ht="15.75" customHeight="1" x14ac:dyDescent="0.25">
      <c r="B221" s="1"/>
      <c r="D221" s="2"/>
      <c r="E221" s="2"/>
      <c r="H221" s="2"/>
      <c r="I221" s="2"/>
    </row>
    <row r="222" spans="2:9" ht="15.75" customHeight="1" x14ac:dyDescent="0.25">
      <c r="B222" s="1"/>
      <c r="D222" s="2"/>
      <c r="E222" s="2"/>
      <c r="H222" s="2"/>
      <c r="I222" s="2"/>
    </row>
    <row r="223" spans="2:9" ht="15.75" customHeight="1" x14ac:dyDescent="0.25">
      <c r="B223" s="1"/>
      <c r="D223" s="2"/>
      <c r="E223" s="2"/>
      <c r="H223" s="2"/>
      <c r="I223" s="2"/>
    </row>
    <row r="224" spans="2:9" ht="15.75" customHeight="1" x14ac:dyDescent="0.25">
      <c r="B224" s="1"/>
      <c r="D224" s="2"/>
      <c r="E224" s="2"/>
      <c r="H224" s="2"/>
      <c r="I224" s="2"/>
    </row>
    <row r="225" spans="2:9" ht="15.75" customHeight="1" x14ac:dyDescent="0.25">
      <c r="B225" s="1"/>
      <c r="D225" s="2"/>
      <c r="E225" s="2"/>
      <c r="H225" s="2"/>
      <c r="I225" s="2"/>
    </row>
    <row r="226" spans="2:9" ht="15.75" customHeight="1" x14ac:dyDescent="0.25">
      <c r="B226" s="1"/>
      <c r="D226" s="2"/>
      <c r="E226" s="2"/>
      <c r="H226" s="2"/>
      <c r="I226" s="2"/>
    </row>
    <row r="227" spans="2:9" ht="15.75" customHeight="1" x14ac:dyDescent="0.25">
      <c r="B227" s="1"/>
      <c r="D227" s="2"/>
      <c r="E227" s="2"/>
      <c r="H227" s="2"/>
      <c r="I227" s="2"/>
    </row>
    <row r="228" spans="2:9" ht="15.75" customHeight="1" x14ac:dyDescent="0.25">
      <c r="B228" s="1"/>
      <c r="D228" s="2"/>
      <c r="E228" s="2"/>
      <c r="H228" s="2"/>
      <c r="I228" s="2"/>
    </row>
    <row r="229" spans="2:9" ht="15.75" customHeight="1" x14ac:dyDescent="0.25">
      <c r="B229" s="1"/>
      <c r="D229" s="2"/>
      <c r="E229" s="2"/>
      <c r="H229" s="2"/>
      <c r="I229" s="2"/>
    </row>
    <row r="230" spans="2:9" ht="15.75" customHeight="1" x14ac:dyDescent="0.25">
      <c r="B230" s="1"/>
      <c r="D230" s="2"/>
      <c r="E230" s="2"/>
      <c r="H230" s="2"/>
      <c r="I230" s="2"/>
    </row>
    <row r="231" spans="2:9" ht="15.75" customHeight="1" x14ac:dyDescent="0.25">
      <c r="B231" s="1"/>
      <c r="D231" s="2"/>
      <c r="E231" s="2"/>
      <c r="H231" s="2"/>
      <c r="I231" s="2"/>
    </row>
    <row r="232" spans="2:9" ht="15.75" customHeight="1" x14ac:dyDescent="0.25">
      <c r="B232" s="1"/>
      <c r="D232" s="2"/>
      <c r="E232" s="2"/>
      <c r="H232" s="2"/>
      <c r="I232" s="2"/>
    </row>
    <row r="233" spans="2:9" ht="15.75" customHeight="1" x14ac:dyDescent="0.25">
      <c r="B233" s="1"/>
      <c r="D233" s="2"/>
      <c r="E233" s="2"/>
      <c r="H233" s="2"/>
      <c r="I233" s="2"/>
    </row>
    <row r="234" spans="2:9" ht="15.75" customHeight="1" x14ac:dyDescent="0.25">
      <c r="B234" s="1"/>
      <c r="D234" s="2"/>
      <c r="E234" s="2"/>
      <c r="H234" s="2"/>
      <c r="I234" s="2"/>
    </row>
    <row r="235" spans="2:9" ht="15.75" customHeight="1" x14ac:dyDescent="0.25">
      <c r="B235" s="1"/>
      <c r="D235" s="2"/>
      <c r="E235" s="2"/>
      <c r="H235" s="2"/>
      <c r="I235" s="2"/>
    </row>
    <row r="236" spans="2:9" ht="15.75" customHeight="1" x14ac:dyDescent="0.25">
      <c r="B236" s="1"/>
      <c r="D236" s="2"/>
      <c r="E236" s="2"/>
      <c r="H236" s="2"/>
      <c r="I236" s="2"/>
    </row>
    <row r="237" spans="2:9" ht="15.75" customHeight="1" x14ac:dyDescent="0.25">
      <c r="B237" s="1"/>
      <c r="D237" s="2"/>
      <c r="E237" s="2"/>
      <c r="H237" s="2"/>
      <c r="I237" s="2"/>
    </row>
    <row r="238" spans="2:9" ht="15.75" customHeight="1" x14ac:dyDescent="0.25">
      <c r="B238" s="1"/>
      <c r="D238" s="2"/>
      <c r="E238" s="2"/>
      <c r="H238" s="2"/>
      <c r="I238" s="2"/>
    </row>
    <row r="239" spans="2:9" ht="15.75" customHeight="1" x14ac:dyDescent="0.25">
      <c r="B239" s="1"/>
      <c r="D239" s="2"/>
      <c r="E239" s="2"/>
      <c r="H239" s="2"/>
      <c r="I239" s="2"/>
    </row>
    <row r="240" spans="2:9" ht="15.75" customHeight="1" x14ac:dyDescent="0.25">
      <c r="B240" s="1"/>
      <c r="D240" s="2"/>
      <c r="E240" s="2"/>
      <c r="H240" s="2"/>
      <c r="I240" s="2"/>
    </row>
    <row r="241" spans="2:9" ht="15.75" customHeight="1" x14ac:dyDescent="0.25">
      <c r="B241" s="1"/>
      <c r="D241" s="2"/>
      <c r="E241" s="2"/>
      <c r="H241" s="2"/>
      <c r="I241" s="2"/>
    </row>
    <row r="242" spans="2:9" ht="15.75" customHeight="1" x14ac:dyDescent="0.25">
      <c r="B242" s="1"/>
      <c r="D242" s="2"/>
      <c r="E242" s="2"/>
      <c r="H242" s="2"/>
      <c r="I242" s="2"/>
    </row>
    <row r="243" spans="2:9" ht="15.75" customHeight="1" x14ac:dyDescent="0.25">
      <c r="B243" s="1"/>
      <c r="D243" s="2"/>
      <c r="E243" s="2"/>
      <c r="H243" s="2"/>
      <c r="I243" s="2"/>
    </row>
    <row r="244" spans="2:9" ht="15.75" customHeight="1" x14ac:dyDescent="0.25">
      <c r="B244" s="1"/>
      <c r="D244" s="2"/>
      <c r="E244" s="2"/>
      <c r="H244" s="2"/>
      <c r="I244" s="2"/>
    </row>
    <row r="245" spans="2:9" ht="15.75" customHeight="1" x14ac:dyDescent="0.25">
      <c r="B245" s="1"/>
      <c r="D245" s="2"/>
      <c r="E245" s="2"/>
      <c r="H245" s="2"/>
      <c r="I245" s="2"/>
    </row>
    <row r="246" spans="2:9" ht="15.75" customHeight="1" x14ac:dyDescent="0.25">
      <c r="B246" s="1"/>
      <c r="D246" s="2"/>
      <c r="E246" s="2"/>
      <c r="H246" s="2"/>
      <c r="I246" s="2"/>
    </row>
    <row r="247" spans="2:9" ht="15.75" customHeight="1" x14ac:dyDescent="0.25">
      <c r="B247" s="1"/>
      <c r="D247" s="2"/>
      <c r="E247" s="2"/>
      <c r="H247" s="2"/>
      <c r="I247" s="2"/>
    </row>
    <row r="248" spans="2:9" ht="15.75" customHeight="1" x14ac:dyDescent="0.25">
      <c r="B248" s="1"/>
      <c r="D248" s="2"/>
      <c r="E248" s="2"/>
      <c r="H248" s="2"/>
      <c r="I248" s="2"/>
    </row>
    <row r="249" spans="2:9" ht="15.75" customHeight="1" x14ac:dyDescent="0.25">
      <c r="B249" s="1"/>
      <c r="D249" s="2"/>
      <c r="E249" s="2"/>
      <c r="H249" s="2"/>
      <c r="I249" s="2"/>
    </row>
    <row r="250" spans="2:9" ht="15.75" customHeight="1" x14ac:dyDescent="0.25">
      <c r="B250" s="1"/>
      <c r="D250" s="2"/>
      <c r="E250" s="2"/>
      <c r="H250" s="2"/>
      <c r="I250" s="2"/>
    </row>
    <row r="251" spans="2:9" ht="15.75" customHeight="1" x14ac:dyDescent="0.25">
      <c r="B251" s="1"/>
      <c r="D251" s="2"/>
      <c r="E251" s="2"/>
      <c r="H251" s="2"/>
      <c r="I251" s="2"/>
    </row>
    <row r="252" spans="2:9" ht="15.75" customHeight="1" x14ac:dyDescent="0.25">
      <c r="B252" s="1"/>
      <c r="D252" s="2"/>
      <c r="E252" s="2"/>
      <c r="H252" s="2"/>
      <c r="I252" s="2"/>
    </row>
    <row r="253" spans="2:9" ht="15.75" customHeight="1" x14ac:dyDescent="0.25">
      <c r="B253" s="1"/>
      <c r="D253" s="2"/>
      <c r="E253" s="2"/>
      <c r="H253" s="2"/>
      <c r="I253" s="2"/>
    </row>
    <row r="254" spans="2:9" ht="15.75" customHeight="1" x14ac:dyDescent="0.25">
      <c r="B254" s="1"/>
      <c r="D254" s="2"/>
      <c r="E254" s="2"/>
      <c r="H254" s="2"/>
      <c r="I254" s="2"/>
    </row>
    <row r="255" spans="2:9" ht="15.75" customHeight="1" x14ac:dyDescent="0.25">
      <c r="B255" s="1"/>
      <c r="D255" s="2"/>
      <c r="E255" s="2"/>
      <c r="H255" s="2"/>
      <c r="I255" s="2"/>
    </row>
    <row r="256" spans="2:9" ht="15.75" customHeight="1" x14ac:dyDescent="0.25">
      <c r="B256" s="1"/>
      <c r="D256" s="2"/>
      <c r="E256" s="2"/>
      <c r="H256" s="2"/>
      <c r="I256" s="2"/>
    </row>
    <row r="257" spans="2:9" ht="15.75" customHeight="1" x14ac:dyDescent="0.25">
      <c r="B257" s="1"/>
      <c r="D257" s="2"/>
      <c r="E257" s="2"/>
      <c r="H257" s="2"/>
      <c r="I257" s="2"/>
    </row>
    <row r="258" spans="2:9" ht="15.75" customHeight="1" x14ac:dyDescent="0.25">
      <c r="B258" s="1"/>
      <c r="D258" s="2"/>
      <c r="E258" s="2"/>
      <c r="H258" s="2"/>
      <c r="I258" s="2"/>
    </row>
    <row r="259" spans="2:9" ht="15.75" customHeight="1" x14ac:dyDescent="0.25">
      <c r="B259" s="1"/>
      <c r="D259" s="2"/>
      <c r="E259" s="2"/>
      <c r="H259" s="2"/>
      <c r="I259" s="2"/>
    </row>
    <row r="260" spans="2:9" ht="15.75" customHeight="1" x14ac:dyDescent="0.25">
      <c r="B260" s="1"/>
      <c r="D260" s="2"/>
      <c r="E260" s="2"/>
      <c r="H260" s="2"/>
      <c r="I260" s="2"/>
    </row>
    <row r="261" spans="2:9" ht="15.75" customHeight="1" x14ac:dyDescent="0.25">
      <c r="B261" s="1"/>
      <c r="D261" s="2"/>
      <c r="E261" s="2"/>
      <c r="H261" s="2"/>
      <c r="I261" s="2"/>
    </row>
    <row r="262" spans="2:9" ht="15.75" customHeight="1" x14ac:dyDescent="0.25">
      <c r="B262" s="1"/>
      <c r="D262" s="2"/>
      <c r="E262" s="2"/>
      <c r="H262" s="2"/>
      <c r="I262" s="2"/>
    </row>
    <row r="263" spans="2:9" ht="15.75" customHeight="1" x14ac:dyDescent="0.25">
      <c r="B263" s="1"/>
      <c r="D263" s="2"/>
      <c r="E263" s="2"/>
      <c r="H263" s="2"/>
      <c r="I263" s="2"/>
    </row>
    <row r="264" spans="2:9" ht="15.75" customHeight="1" x14ac:dyDescent="0.25">
      <c r="B264" s="1"/>
      <c r="D264" s="2"/>
      <c r="E264" s="2"/>
      <c r="H264" s="2"/>
      <c r="I264" s="2"/>
    </row>
    <row r="265" spans="2:9" ht="15.75" customHeight="1" x14ac:dyDescent="0.25">
      <c r="B265" s="1"/>
      <c r="D265" s="2"/>
      <c r="E265" s="2"/>
      <c r="H265" s="2"/>
      <c r="I265" s="2"/>
    </row>
    <row r="266" spans="2:9" ht="15.75" customHeight="1" x14ac:dyDescent="0.25">
      <c r="B266" s="1"/>
      <c r="D266" s="2"/>
      <c r="E266" s="2"/>
      <c r="H266" s="2"/>
      <c r="I266" s="2"/>
    </row>
    <row r="267" spans="2:9" ht="15.75" customHeight="1" x14ac:dyDescent="0.25">
      <c r="B267" s="1"/>
      <c r="D267" s="2"/>
      <c r="E267" s="2"/>
      <c r="H267" s="2"/>
      <c r="I267" s="2"/>
    </row>
    <row r="268" spans="2:9" ht="15.75" customHeight="1" x14ac:dyDescent="0.25">
      <c r="B268" s="1"/>
      <c r="D268" s="2"/>
      <c r="E268" s="2"/>
      <c r="H268" s="2"/>
      <c r="I268" s="2"/>
    </row>
    <row r="269" spans="2:9" ht="15.75" customHeight="1" x14ac:dyDescent="0.25">
      <c r="B269" s="1"/>
      <c r="D269" s="2"/>
      <c r="E269" s="2"/>
      <c r="H269" s="2"/>
      <c r="I269" s="2"/>
    </row>
    <row r="270" spans="2:9" ht="15.75" customHeight="1" x14ac:dyDescent="0.25">
      <c r="B270" s="1"/>
      <c r="D270" s="2"/>
      <c r="E270" s="2"/>
      <c r="H270" s="2"/>
      <c r="I270" s="2"/>
    </row>
    <row r="271" spans="2:9" ht="15.75" customHeight="1" x14ac:dyDescent="0.25">
      <c r="B271" s="1"/>
      <c r="D271" s="2"/>
      <c r="E271" s="2"/>
      <c r="H271" s="2"/>
      <c r="I271" s="2"/>
    </row>
    <row r="272" spans="2:9" ht="15.75" customHeight="1" x14ac:dyDescent="0.25">
      <c r="B272" s="1"/>
      <c r="D272" s="2"/>
      <c r="E272" s="2"/>
      <c r="H272" s="2"/>
      <c r="I272" s="2"/>
    </row>
    <row r="273" spans="2:9" ht="15.75" customHeight="1" x14ac:dyDescent="0.25">
      <c r="B273" s="1"/>
      <c r="D273" s="2"/>
      <c r="E273" s="2"/>
      <c r="H273" s="2"/>
      <c r="I273" s="2"/>
    </row>
    <row r="274" spans="2:9" ht="15.75" customHeight="1" x14ac:dyDescent="0.25">
      <c r="B274" s="1"/>
      <c r="D274" s="2"/>
      <c r="E274" s="2"/>
      <c r="H274" s="2"/>
      <c r="I274" s="2"/>
    </row>
    <row r="275" spans="2:9" ht="15.75" customHeight="1" x14ac:dyDescent="0.25">
      <c r="B275" s="1"/>
      <c r="D275" s="2"/>
      <c r="E275" s="2"/>
      <c r="H275" s="2"/>
      <c r="I275" s="2"/>
    </row>
    <row r="276" spans="2:9" ht="15.75" customHeight="1" x14ac:dyDescent="0.25">
      <c r="B276" s="1"/>
      <c r="D276" s="2"/>
      <c r="E276" s="2"/>
      <c r="H276" s="2"/>
      <c r="I276" s="2"/>
    </row>
    <row r="277" spans="2:9" ht="15.75" customHeight="1" x14ac:dyDescent="0.25">
      <c r="B277" s="1"/>
      <c r="D277" s="2"/>
      <c r="E277" s="2"/>
      <c r="H277" s="2"/>
      <c r="I277" s="2"/>
    </row>
    <row r="278" spans="2:9" ht="15.75" customHeight="1" x14ac:dyDescent="0.25">
      <c r="B278" s="1"/>
      <c r="D278" s="2"/>
      <c r="E278" s="2"/>
      <c r="H278" s="2"/>
      <c r="I278" s="2"/>
    </row>
    <row r="279" spans="2:9" ht="15.75" customHeight="1" x14ac:dyDescent="0.25">
      <c r="B279" s="1"/>
      <c r="D279" s="2"/>
      <c r="E279" s="2"/>
      <c r="H279" s="2"/>
      <c r="I279" s="2"/>
    </row>
    <row r="280" spans="2:9" ht="15.75" customHeight="1" x14ac:dyDescent="0.25">
      <c r="B280" s="1"/>
      <c r="D280" s="2"/>
      <c r="E280" s="2"/>
      <c r="H280" s="2"/>
      <c r="I280" s="2"/>
    </row>
    <row r="281" spans="2:9" ht="15.75" customHeight="1" x14ac:dyDescent="0.25">
      <c r="B281" s="1"/>
      <c r="D281" s="2"/>
      <c r="E281" s="2"/>
      <c r="H281" s="2"/>
      <c r="I281" s="2"/>
    </row>
    <row r="282" spans="2:9" ht="15.75" customHeight="1" x14ac:dyDescent="0.25">
      <c r="B282" s="1"/>
      <c r="D282" s="2"/>
      <c r="E282" s="2"/>
      <c r="H282" s="2"/>
      <c r="I282" s="2"/>
    </row>
    <row r="283" spans="2:9" ht="15.75" customHeight="1" x14ac:dyDescent="0.25">
      <c r="B283" s="1"/>
      <c r="D283" s="2"/>
      <c r="E283" s="2"/>
      <c r="H283" s="2"/>
      <c r="I283" s="2"/>
    </row>
    <row r="284" spans="2:9" ht="15.75" customHeight="1" x14ac:dyDescent="0.25">
      <c r="B284" s="1"/>
      <c r="D284" s="2"/>
      <c r="E284" s="2"/>
      <c r="H284" s="2"/>
      <c r="I284" s="2"/>
    </row>
    <row r="285" spans="2:9" ht="15.75" customHeight="1" x14ac:dyDescent="0.25">
      <c r="B285" s="1"/>
      <c r="D285" s="2"/>
      <c r="E285" s="2"/>
      <c r="H285" s="2"/>
      <c r="I285" s="2"/>
    </row>
    <row r="286" spans="2:9" ht="15.75" customHeight="1" x14ac:dyDescent="0.25">
      <c r="B286" s="1"/>
      <c r="D286" s="2"/>
      <c r="E286" s="2"/>
      <c r="H286" s="2"/>
      <c r="I286" s="2"/>
    </row>
    <row r="287" spans="2:9" ht="15.75" customHeight="1" x14ac:dyDescent="0.25">
      <c r="B287" s="1"/>
      <c r="D287" s="2"/>
      <c r="E287" s="2"/>
      <c r="H287" s="2"/>
      <c r="I287" s="2"/>
    </row>
    <row r="288" spans="2:9" ht="15.75" customHeight="1" x14ac:dyDescent="0.25">
      <c r="B288" s="1"/>
      <c r="D288" s="2"/>
      <c r="E288" s="2"/>
      <c r="H288" s="2"/>
      <c r="I288" s="2"/>
    </row>
    <row r="289" spans="2:9" ht="15.75" customHeight="1" x14ac:dyDescent="0.25">
      <c r="B289" s="1"/>
      <c r="D289" s="2"/>
      <c r="E289" s="2"/>
      <c r="H289" s="2"/>
      <c r="I289" s="2"/>
    </row>
    <row r="290" spans="2:9" ht="15.75" customHeight="1" x14ac:dyDescent="0.25">
      <c r="B290" s="1"/>
      <c r="D290" s="2"/>
      <c r="E290" s="2"/>
      <c r="H290" s="2"/>
      <c r="I290" s="2"/>
    </row>
    <row r="291" spans="2:9" ht="15.75" customHeight="1" x14ac:dyDescent="0.25">
      <c r="B291" s="1"/>
      <c r="D291" s="2"/>
      <c r="E291" s="2"/>
      <c r="H291" s="2"/>
      <c r="I291" s="2"/>
    </row>
    <row r="292" spans="2:9" ht="15.75" customHeight="1" x14ac:dyDescent="0.25">
      <c r="B292" s="1"/>
      <c r="D292" s="2"/>
      <c r="E292" s="2"/>
      <c r="H292" s="2"/>
      <c r="I292" s="2"/>
    </row>
    <row r="293" spans="2:9" ht="15.75" customHeight="1" x14ac:dyDescent="0.25">
      <c r="B293" s="1"/>
      <c r="D293" s="2"/>
      <c r="E293" s="2"/>
      <c r="H293" s="2"/>
      <c r="I293" s="2"/>
    </row>
    <row r="294" spans="2:9" ht="15.75" customHeight="1" x14ac:dyDescent="0.25">
      <c r="B294" s="1"/>
      <c r="D294" s="2"/>
      <c r="E294" s="2"/>
      <c r="H294" s="2"/>
      <c r="I294" s="2"/>
    </row>
    <row r="295" spans="2:9" ht="15.75" customHeight="1" x14ac:dyDescent="0.25">
      <c r="B295" s="1"/>
      <c r="D295" s="2"/>
      <c r="E295" s="2"/>
      <c r="H295" s="2"/>
      <c r="I295" s="2"/>
    </row>
    <row r="296" spans="2:9" ht="15.75" customHeight="1" x14ac:dyDescent="0.25">
      <c r="B296" s="1"/>
      <c r="D296" s="2"/>
      <c r="E296" s="2"/>
      <c r="H296" s="2"/>
      <c r="I296" s="2"/>
    </row>
    <row r="297" spans="2:9" ht="15.75" customHeight="1" x14ac:dyDescent="0.25">
      <c r="B297" s="1"/>
      <c r="D297" s="2"/>
      <c r="E297" s="2"/>
      <c r="H297" s="2"/>
      <c r="I297" s="2"/>
    </row>
    <row r="298" spans="2:9" ht="15.75" customHeight="1" x14ac:dyDescent="0.25">
      <c r="B298" s="1"/>
      <c r="D298" s="2"/>
      <c r="E298" s="2"/>
      <c r="H298" s="2"/>
      <c r="I298" s="2"/>
    </row>
    <row r="299" spans="2:9" ht="15.75" customHeight="1" x14ac:dyDescent="0.25">
      <c r="B299" s="1"/>
      <c r="D299" s="2"/>
      <c r="E299" s="2"/>
      <c r="H299" s="2"/>
      <c r="I299" s="2"/>
    </row>
    <row r="300" spans="2:9" ht="15.75" customHeight="1" x14ac:dyDescent="0.25">
      <c r="B300" s="1"/>
      <c r="D300" s="2"/>
      <c r="E300" s="2"/>
      <c r="H300" s="2"/>
      <c r="I300" s="2"/>
    </row>
    <row r="301" spans="2:9" ht="15.75" customHeight="1" x14ac:dyDescent="0.25">
      <c r="B301" s="1"/>
      <c r="D301" s="2"/>
      <c r="E301" s="2"/>
      <c r="H301" s="2"/>
      <c r="I301" s="2"/>
    </row>
    <row r="302" spans="2:9" ht="15.75" customHeight="1" x14ac:dyDescent="0.25">
      <c r="B302" s="1"/>
      <c r="D302" s="2"/>
      <c r="E302" s="2"/>
      <c r="H302" s="2"/>
      <c r="I302" s="2"/>
    </row>
    <row r="303" spans="2:9" ht="15.75" customHeight="1" x14ac:dyDescent="0.25">
      <c r="B303" s="1"/>
      <c r="D303" s="2"/>
      <c r="E303" s="2"/>
      <c r="H303" s="2"/>
      <c r="I303" s="2"/>
    </row>
    <row r="304" spans="2:9" ht="15.75" customHeight="1" x14ac:dyDescent="0.25">
      <c r="B304" s="1"/>
      <c r="D304" s="2"/>
      <c r="E304" s="2"/>
      <c r="H304" s="2"/>
      <c r="I304" s="2"/>
    </row>
    <row r="305" spans="2:9" ht="15.75" customHeight="1" x14ac:dyDescent="0.25">
      <c r="B305" s="1"/>
      <c r="D305" s="2"/>
      <c r="E305" s="2"/>
      <c r="H305" s="2"/>
      <c r="I305" s="2"/>
    </row>
    <row r="306" spans="2:9" ht="15.75" customHeight="1" x14ac:dyDescent="0.25">
      <c r="B306" s="1"/>
      <c r="D306" s="2"/>
      <c r="E306" s="2"/>
      <c r="H306" s="2"/>
      <c r="I306" s="2"/>
    </row>
    <row r="307" spans="2:9" ht="15.75" customHeight="1" x14ac:dyDescent="0.25">
      <c r="B307" s="1"/>
      <c r="D307" s="2"/>
      <c r="E307" s="2"/>
      <c r="H307" s="2"/>
      <c r="I307" s="2"/>
    </row>
    <row r="308" spans="2:9" ht="15.75" customHeight="1" x14ac:dyDescent="0.25">
      <c r="B308" s="1"/>
      <c r="D308" s="2"/>
      <c r="E308" s="2"/>
      <c r="H308" s="2"/>
      <c r="I308" s="2"/>
    </row>
    <row r="309" spans="2:9" ht="15.75" customHeight="1" x14ac:dyDescent="0.25">
      <c r="B309" s="1"/>
      <c r="D309" s="2"/>
      <c r="E309" s="2"/>
      <c r="H309" s="2"/>
      <c r="I309" s="2"/>
    </row>
    <row r="310" spans="2:9" ht="15.75" customHeight="1" x14ac:dyDescent="0.25">
      <c r="B310" s="1"/>
      <c r="D310" s="2"/>
      <c r="E310" s="2"/>
      <c r="H310" s="2"/>
      <c r="I310" s="2"/>
    </row>
    <row r="311" spans="2:9" ht="15.75" customHeight="1" x14ac:dyDescent="0.25">
      <c r="B311" s="1"/>
      <c r="D311" s="2"/>
      <c r="E311" s="2"/>
      <c r="H311" s="2"/>
      <c r="I311" s="2"/>
    </row>
    <row r="312" spans="2:9" ht="15.75" customHeight="1" x14ac:dyDescent="0.25">
      <c r="B312" s="1"/>
      <c r="D312" s="2"/>
      <c r="E312" s="2"/>
      <c r="H312" s="2"/>
      <c r="I312" s="2"/>
    </row>
    <row r="313" spans="2:9" ht="15.75" customHeight="1" x14ac:dyDescent="0.25">
      <c r="B313" s="1"/>
      <c r="D313" s="2"/>
      <c r="E313" s="2"/>
      <c r="H313" s="2"/>
      <c r="I313" s="2"/>
    </row>
    <row r="314" spans="2:9" ht="15.75" customHeight="1" x14ac:dyDescent="0.25">
      <c r="B314" s="1"/>
      <c r="D314" s="2"/>
      <c r="E314" s="2"/>
      <c r="H314" s="2"/>
      <c r="I314" s="2"/>
    </row>
    <row r="315" spans="2:9" ht="15.75" customHeight="1" x14ac:dyDescent="0.25">
      <c r="B315" s="1"/>
      <c r="D315" s="2"/>
      <c r="E315" s="2"/>
      <c r="H315" s="2"/>
      <c r="I315" s="2"/>
    </row>
    <row r="316" spans="2:9" ht="15.75" customHeight="1" x14ac:dyDescent="0.25">
      <c r="B316" s="1"/>
      <c r="D316" s="2"/>
      <c r="E316" s="2"/>
      <c r="H316" s="2"/>
      <c r="I316" s="2"/>
    </row>
    <row r="317" spans="2:9" ht="15.75" customHeight="1" x14ac:dyDescent="0.25">
      <c r="B317" s="1"/>
      <c r="D317" s="2"/>
      <c r="E317" s="2"/>
      <c r="H317" s="2"/>
      <c r="I317" s="2"/>
    </row>
    <row r="318" spans="2:9" ht="15.75" customHeight="1" x14ac:dyDescent="0.25">
      <c r="B318" s="1"/>
      <c r="D318" s="2"/>
      <c r="E318" s="2"/>
      <c r="H318" s="2"/>
      <c r="I318" s="2"/>
    </row>
    <row r="319" spans="2:9" ht="15.75" customHeight="1" x14ac:dyDescent="0.25">
      <c r="B319" s="1"/>
      <c r="D319" s="2"/>
      <c r="E319" s="2"/>
      <c r="H319" s="2"/>
      <c r="I319" s="2"/>
    </row>
    <row r="320" spans="2:9" ht="15.75" customHeight="1" x14ac:dyDescent="0.25">
      <c r="B320" s="1"/>
      <c r="D320" s="2"/>
      <c r="E320" s="2"/>
      <c r="H320" s="2"/>
      <c r="I320" s="2"/>
    </row>
    <row r="321" spans="2:9" ht="15.75" customHeight="1" x14ac:dyDescent="0.25">
      <c r="B321" s="1"/>
      <c r="D321" s="2"/>
      <c r="E321" s="2"/>
      <c r="H321" s="2"/>
      <c r="I321" s="2"/>
    </row>
    <row r="322" spans="2:9" ht="15.75" customHeight="1" x14ac:dyDescent="0.25">
      <c r="B322" s="1"/>
      <c r="D322" s="2"/>
      <c r="E322" s="2"/>
      <c r="H322" s="2"/>
      <c r="I322" s="2"/>
    </row>
    <row r="323" spans="2:9" ht="15.75" customHeight="1" x14ac:dyDescent="0.25">
      <c r="B323" s="1"/>
      <c r="D323" s="2"/>
      <c r="E323" s="2"/>
      <c r="H323" s="2"/>
      <c r="I323" s="2"/>
    </row>
    <row r="324" spans="2:9" ht="15.75" customHeight="1" x14ac:dyDescent="0.25">
      <c r="B324" s="1"/>
      <c r="D324" s="2"/>
      <c r="E324" s="2"/>
      <c r="H324" s="2"/>
      <c r="I324" s="2"/>
    </row>
    <row r="325" spans="2:9" ht="15.75" customHeight="1" x14ac:dyDescent="0.25">
      <c r="B325" s="1"/>
      <c r="D325" s="2"/>
      <c r="E325" s="2"/>
      <c r="H325" s="2"/>
      <c r="I325" s="2"/>
    </row>
    <row r="326" spans="2:9" ht="15.75" customHeight="1" x14ac:dyDescent="0.25">
      <c r="B326" s="1"/>
      <c r="D326" s="2"/>
      <c r="E326" s="2"/>
      <c r="H326" s="2"/>
      <c r="I326" s="2"/>
    </row>
    <row r="327" spans="2:9" ht="15.75" customHeight="1" x14ac:dyDescent="0.25">
      <c r="B327" s="1"/>
      <c r="D327" s="2"/>
      <c r="E327" s="2"/>
      <c r="H327" s="2"/>
      <c r="I327" s="2"/>
    </row>
    <row r="328" spans="2:9" ht="15.75" customHeight="1" x14ac:dyDescent="0.25">
      <c r="B328" s="1"/>
      <c r="D328" s="2"/>
      <c r="E328" s="2"/>
      <c r="H328" s="2"/>
      <c r="I328" s="2"/>
    </row>
    <row r="329" spans="2:9" ht="15.75" customHeight="1" x14ac:dyDescent="0.25">
      <c r="B329" s="1"/>
      <c r="D329" s="2"/>
      <c r="E329" s="2"/>
      <c r="H329" s="2"/>
      <c r="I329" s="2"/>
    </row>
    <row r="330" spans="2:9" ht="15.75" customHeight="1" x14ac:dyDescent="0.25">
      <c r="B330" s="1"/>
      <c r="D330" s="2"/>
      <c r="E330" s="2"/>
      <c r="H330" s="2"/>
      <c r="I330" s="2"/>
    </row>
    <row r="331" spans="2:9" ht="15.75" customHeight="1" x14ac:dyDescent="0.25">
      <c r="B331" s="1"/>
      <c r="D331" s="2"/>
      <c r="E331" s="2"/>
      <c r="H331" s="2"/>
      <c r="I331" s="2"/>
    </row>
    <row r="332" spans="2:9" ht="15.75" customHeight="1" x14ac:dyDescent="0.25">
      <c r="B332" s="1"/>
      <c r="D332" s="2"/>
      <c r="E332" s="2"/>
      <c r="H332" s="2"/>
      <c r="I332" s="2"/>
    </row>
    <row r="333" spans="2:9" ht="15.75" customHeight="1" x14ac:dyDescent="0.25">
      <c r="B333" s="1"/>
      <c r="D333" s="2"/>
      <c r="E333" s="2"/>
      <c r="H333" s="2"/>
      <c r="I333" s="2"/>
    </row>
    <row r="334" spans="2:9" ht="15.75" customHeight="1" x14ac:dyDescent="0.25">
      <c r="B334" s="1"/>
      <c r="D334" s="2"/>
      <c r="E334" s="2"/>
      <c r="H334" s="2"/>
      <c r="I334" s="2"/>
    </row>
    <row r="335" spans="2:9" ht="15.75" customHeight="1" x14ac:dyDescent="0.25">
      <c r="B335" s="1"/>
      <c r="D335" s="2"/>
      <c r="E335" s="2"/>
      <c r="H335" s="2"/>
      <c r="I335" s="2"/>
    </row>
    <row r="336" spans="2:9" ht="15.75" customHeight="1" x14ac:dyDescent="0.25">
      <c r="B336" s="1"/>
      <c r="D336" s="2"/>
      <c r="E336" s="2"/>
      <c r="H336" s="2"/>
      <c r="I336" s="2"/>
    </row>
    <row r="337" spans="2:9" ht="15.75" customHeight="1" x14ac:dyDescent="0.25">
      <c r="B337" s="1"/>
      <c r="D337" s="2"/>
      <c r="E337" s="2"/>
      <c r="H337" s="2"/>
      <c r="I337" s="2"/>
    </row>
    <row r="338" spans="2:9" ht="15.75" customHeight="1" x14ac:dyDescent="0.25">
      <c r="B338" s="1"/>
      <c r="D338" s="2"/>
      <c r="E338" s="2"/>
      <c r="H338" s="2"/>
      <c r="I338" s="2"/>
    </row>
    <row r="339" spans="2:9" ht="15.75" customHeight="1" x14ac:dyDescent="0.25">
      <c r="B339" s="1"/>
      <c r="D339" s="2"/>
      <c r="E339" s="2"/>
      <c r="H339" s="2"/>
      <c r="I339" s="2"/>
    </row>
    <row r="340" spans="2:9" ht="15.75" customHeight="1" x14ac:dyDescent="0.25">
      <c r="B340" s="1"/>
      <c r="D340" s="2"/>
      <c r="E340" s="2"/>
      <c r="H340" s="2"/>
      <c r="I340" s="2"/>
    </row>
    <row r="341" spans="2:9" ht="15.75" customHeight="1" x14ac:dyDescent="0.25">
      <c r="B341" s="1"/>
      <c r="D341" s="2"/>
      <c r="E341" s="2"/>
      <c r="H341" s="2"/>
      <c r="I341" s="2"/>
    </row>
    <row r="342" spans="2:9" ht="15.75" customHeight="1" x14ac:dyDescent="0.25">
      <c r="B342" s="1"/>
      <c r="D342" s="2"/>
      <c r="E342" s="2"/>
      <c r="H342" s="2"/>
      <c r="I342" s="2"/>
    </row>
    <row r="343" spans="2:9" ht="15.75" customHeight="1" x14ac:dyDescent="0.25">
      <c r="B343" s="1"/>
      <c r="D343" s="2"/>
      <c r="E343" s="2"/>
      <c r="H343" s="2"/>
      <c r="I343" s="2"/>
    </row>
    <row r="344" spans="2:9" ht="15.75" customHeight="1" x14ac:dyDescent="0.25">
      <c r="B344" s="1"/>
      <c r="D344" s="2"/>
      <c r="E344" s="2"/>
      <c r="H344" s="2"/>
      <c r="I344" s="2"/>
    </row>
    <row r="345" spans="2:9" ht="15.75" customHeight="1" x14ac:dyDescent="0.25">
      <c r="B345" s="1"/>
      <c r="D345" s="2"/>
      <c r="E345" s="2"/>
      <c r="H345" s="2"/>
      <c r="I345" s="2"/>
    </row>
    <row r="346" spans="2:9" ht="15.75" customHeight="1" x14ac:dyDescent="0.25">
      <c r="B346" s="1"/>
      <c r="D346" s="2"/>
      <c r="E346" s="2"/>
      <c r="H346" s="2"/>
      <c r="I346" s="2"/>
    </row>
    <row r="347" spans="2:9" ht="15.75" customHeight="1" x14ac:dyDescent="0.25">
      <c r="B347" s="1"/>
      <c r="D347" s="2"/>
      <c r="E347" s="2"/>
      <c r="H347" s="2"/>
      <c r="I347" s="2"/>
    </row>
    <row r="348" spans="2:9" ht="15.75" customHeight="1" x14ac:dyDescent="0.25">
      <c r="B348" s="1"/>
      <c r="D348" s="2"/>
      <c r="E348" s="2"/>
      <c r="H348" s="2"/>
      <c r="I348" s="2"/>
    </row>
    <row r="349" spans="2:9" ht="15.75" customHeight="1" x14ac:dyDescent="0.25">
      <c r="B349" s="1"/>
      <c r="D349" s="2"/>
      <c r="E349" s="2"/>
      <c r="H349" s="2"/>
      <c r="I349" s="2"/>
    </row>
    <row r="350" spans="2:9" ht="15.75" customHeight="1" x14ac:dyDescent="0.25">
      <c r="B350" s="1"/>
      <c r="D350" s="2"/>
      <c r="E350" s="2"/>
      <c r="H350" s="2"/>
      <c r="I350" s="2"/>
    </row>
    <row r="351" spans="2:9" ht="15.75" customHeight="1" x14ac:dyDescent="0.25">
      <c r="B351" s="1"/>
      <c r="D351" s="2"/>
      <c r="E351" s="2"/>
      <c r="H351" s="2"/>
      <c r="I351" s="2"/>
    </row>
    <row r="352" spans="2:9" ht="15.75" customHeight="1" x14ac:dyDescent="0.25">
      <c r="B352" s="1"/>
      <c r="D352" s="2"/>
      <c r="E352" s="2"/>
      <c r="H352" s="2"/>
      <c r="I352" s="2"/>
    </row>
    <row r="353" spans="2:9" ht="15.75" customHeight="1" x14ac:dyDescent="0.25">
      <c r="B353" s="1"/>
      <c r="D353" s="2"/>
      <c r="E353" s="2"/>
      <c r="H353" s="2"/>
      <c r="I353" s="2"/>
    </row>
    <row r="354" spans="2:9" ht="15.75" customHeight="1" x14ac:dyDescent="0.25">
      <c r="B354" s="1"/>
      <c r="D354" s="2"/>
      <c r="E354" s="2"/>
      <c r="H354" s="2"/>
      <c r="I354" s="2"/>
    </row>
    <row r="355" spans="2:9" ht="15.75" customHeight="1" x14ac:dyDescent="0.25">
      <c r="B355" s="1"/>
      <c r="D355" s="2"/>
      <c r="E355" s="2"/>
      <c r="H355" s="2"/>
      <c r="I355" s="2"/>
    </row>
    <row r="356" spans="2:9" ht="15.75" customHeight="1" x14ac:dyDescent="0.25">
      <c r="B356" s="1"/>
      <c r="D356" s="2"/>
      <c r="E356" s="2"/>
      <c r="H356" s="2"/>
      <c r="I356" s="2"/>
    </row>
    <row r="357" spans="2:9" ht="15.75" customHeight="1" x14ac:dyDescent="0.25">
      <c r="B357" s="1"/>
      <c r="D357" s="2"/>
      <c r="E357" s="2"/>
      <c r="H357" s="2"/>
      <c r="I357" s="2"/>
    </row>
    <row r="358" spans="2:9" ht="15.75" customHeight="1" x14ac:dyDescent="0.25">
      <c r="B358" s="1"/>
      <c r="D358" s="2"/>
      <c r="E358" s="2"/>
      <c r="H358" s="2"/>
      <c r="I358" s="2"/>
    </row>
    <row r="359" spans="2:9" ht="15.75" customHeight="1" x14ac:dyDescent="0.25">
      <c r="B359" s="1"/>
      <c r="D359" s="2"/>
      <c r="E359" s="2"/>
      <c r="H359" s="2"/>
      <c r="I359" s="2"/>
    </row>
    <row r="360" spans="2:9" ht="15.75" customHeight="1" x14ac:dyDescent="0.25">
      <c r="B360" s="1"/>
      <c r="D360" s="2"/>
      <c r="E360" s="2"/>
      <c r="H360" s="2"/>
      <c r="I360" s="2"/>
    </row>
    <row r="361" spans="2:9" ht="15.75" customHeight="1" x14ac:dyDescent="0.25">
      <c r="B361" s="1"/>
      <c r="D361" s="2"/>
      <c r="E361" s="2"/>
      <c r="H361" s="2"/>
      <c r="I361" s="2"/>
    </row>
    <row r="362" spans="2:9" ht="15.75" customHeight="1" x14ac:dyDescent="0.25">
      <c r="B362" s="1"/>
      <c r="D362" s="2"/>
      <c r="E362" s="2"/>
      <c r="H362" s="2"/>
      <c r="I362" s="2"/>
    </row>
    <row r="363" spans="2:9" ht="15.75" customHeight="1" x14ac:dyDescent="0.25">
      <c r="B363" s="1"/>
      <c r="D363" s="2"/>
      <c r="E363" s="2"/>
      <c r="H363" s="2"/>
      <c r="I363" s="2"/>
    </row>
    <row r="364" spans="2:9" ht="15.75" customHeight="1" x14ac:dyDescent="0.25">
      <c r="B364" s="1"/>
      <c r="D364" s="2"/>
      <c r="E364" s="2"/>
      <c r="H364" s="2"/>
      <c r="I364" s="2"/>
    </row>
    <row r="365" spans="2:9" ht="15.75" customHeight="1" x14ac:dyDescent="0.25">
      <c r="B365" s="1"/>
      <c r="D365" s="2"/>
      <c r="E365" s="2"/>
      <c r="H365" s="2"/>
      <c r="I365" s="2"/>
    </row>
    <row r="366" spans="2:9" ht="15.75" customHeight="1" x14ac:dyDescent="0.25">
      <c r="B366" s="1"/>
      <c r="D366" s="2"/>
      <c r="E366" s="2"/>
      <c r="H366" s="2"/>
      <c r="I366" s="2"/>
    </row>
    <row r="367" spans="2:9" ht="15.75" customHeight="1" x14ac:dyDescent="0.25">
      <c r="B367" s="1"/>
      <c r="D367" s="2"/>
      <c r="E367" s="2"/>
      <c r="H367" s="2"/>
      <c r="I367" s="2"/>
    </row>
    <row r="368" spans="2:9" ht="15.75" customHeight="1" x14ac:dyDescent="0.25">
      <c r="B368" s="1"/>
      <c r="D368" s="2"/>
      <c r="E368" s="2"/>
      <c r="H368" s="2"/>
      <c r="I368" s="2"/>
    </row>
    <row r="369" spans="2:9" ht="15.75" customHeight="1" x14ac:dyDescent="0.25">
      <c r="B369" s="1"/>
      <c r="D369" s="2"/>
      <c r="E369" s="2"/>
      <c r="H369" s="2"/>
      <c r="I369" s="2"/>
    </row>
    <row r="370" spans="2:9" ht="15.75" customHeight="1" x14ac:dyDescent="0.25">
      <c r="B370" s="1"/>
      <c r="D370" s="2"/>
      <c r="E370" s="2"/>
      <c r="H370" s="2"/>
      <c r="I370" s="2"/>
    </row>
    <row r="371" spans="2:9" ht="15.75" customHeight="1" x14ac:dyDescent="0.25">
      <c r="B371" s="1"/>
      <c r="D371" s="2"/>
      <c r="E371" s="2"/>
      <c r="H371" s="2"/>
      <c r="I371" s="2"/>
    </row>
    <row r="372" spans="2:9" ht="15.75" customHeight="1" x14ac:dyDescent="0.25">
      <c r="B372" s="1"/>
      <c r="D372" s="2"/>
      <c r="E372" s="2"/>
      <c r="H372" s="2"/>
      <c r="I372" s="2"/>
    </row>
    <row r="373" spans="2:9" ht="15.75" customHeight="1" x14ac:dyDescent="0.25">
      <c r="B373" s="1"/>
      <c r="D373" s="2"/>
      <c r="E373" s="2"/>
      <c r="H373" s="2"/>
      <c r="I373" s="2"/>
    </row>
    <row r="374" spans="2:9" ht="15.75" customHeight="1" x14ac:dyDescent="0.25">
      <c r="B374" s="1"/>
      <c r="D374" s="2"/>
      <c r="E374" s="2"/>
      <c r="H374" s="2"/>
      <c r="I374" s="2"/>
    </row>
    <row r="375" spans="2:9" ht="15.75" customHeight="1" x14ac:dyDescent="0.25">
      <c r="B375" s="1"/>
      <c r="D375" s="2"/>
      <c r="E375" s="2"/>
      <c r="H375" s="2"/>
      <c r="I375" s="2"/>
    </row>
    <row r="376" spans="2:9" ht="15.75" customHeight="1" x14ac:dyDescent="0.25">
      <c r="B376" s="1"/>
      <c r="D376" s="2"/>
      <c r="E376" s="2"/>
      <c r="H376" s="2"/>
      <c r="I376" s="2"/>
    </row>
    <row r="377" spans="2:9" ht="15.75" customHeight="1" x14ac:dyDescent="0.25">
      <c r="B377" s="1"/>
      <c r="D377" s="2"/>
      <c r="E377" s="2"/>
      <c r="H377" s="2"/>
      <c r="I377" s="2"/>
    </row>
    <row r="378" spans="2:9" ht="15.75" customHeight="1" x14ac:dyDescent="0.25">
      <c r="B378" s="1"/>
      <c r="D378" s="2"/>
      <c r="E378" s="2"/>
      <c r="H378" s="2"/>
      <c r="I378" s="2"/>
    </row>
    <row r="379" spans="2:9" ht="15.75" customHeight="1" x14ac:dyDescent="0.25">
      <c r="B379" s="1"/>
      <c r="D379" s="2"/>
      <c r="E379" s="2"/>
      <c r="H379" s="2"/>
      <c r="I379" s="2"/>
    </row>
    <row r="380" spans="2:9" ht="15.75" customHeight="1" x14ac:dyDescent="0.25">
      <c r="B380" s="1"/>
      <c r="D380" s="2"/>
      <c r="E380" s="2"/>
      <c r="H380" s="2"/>
      <c r="I380" s="2"/>
    </row>
    <row r="381" spans="2:9" ht="15.75" customHeight="1" x14ac:dyDescent="0.25">
      <c r="B381" s="1"/>
      <c r="D381" s="2"/>
      <c r="E381" s="2"/>
      <c r="H381" s="2"/>
      <c r="I381" s="2"/>
    </row>
    <row r="382" spans="2:9" ht="15.75" customHeight="1" x14ac:dyDescent="0.25">
      <c r="B382" s="1"/>
      <c r="D382" s="2"/>
      <c r="E382" s="2"/>
      <c r="H382" s="2"/>
      <c r="I382" s="2"/>
    </row>
    <row r="383" spans="2:9" ht="15.75" customHeight="1" x14ac:dyDescent="0.25">
      <c r="B383" s="1"/>
      <c r="D383" s="2"/>
      <c r="E383" s="2"/>
      <c r="H383" s="2"/>
      <c r="I383" s="2"/>
    </row>
    <row r="384" spans="2:9" ht="15.75" customHeight="1" x14ac:dyDescent="0.25">
      <c r="B384" s="1"/>
      <c r="D384" s="2"/>
      <c r="E384" s="2"/>
      <c r="H384" s="2"/>
      <c r="I384" s="2"/>
    </row>
    <row r="385" spans="2:9" ht="15.75" customHeight="1" x14ac:dyDescent="0.25">
      <c r="B385" s="1"/>
      <c r="D385" s="2"/>
      <c r="E385" s="2"/>
      <c r="H385" s="2"/>
      <c r="I385" s="2"/>
    </row>
    <row r="386" spans="2:9" ht="15.75" customHeight="1" x14ac:dyDescent="0.25">
      <c r="B386" s="1"/>
      <c r="D386" s="2"/>
      <c r="E386" s="2"/>
      <c r="H386" s="2"/>
      <c r="I386" s="2"/>
    </row>
    <row r="387" spans="2:9" ht="15.75" customHeight="1" x14ac:dyDescent="0.25">
      <c r="B387" s="1"/>
      <c r="D387" s="2"/>
      <c r="E387" s="2"/>
      <c r="H387" s="2"/>
      <c r="I387" s="2"/>
    </row>
    <row r="388" spans="2:9" ht="15.75" customHeight="1" x14ac:dyDescent="0.25">
      <c r="B388" s="1"/>
      <c r="D388" s="2"/>
      <c r="E388" s="2"/>
      <c r="H388" s="2"/>
      <c r="I388" s="2"/>
    </row>
    <row r="389" spans="2:9" ht="15.75" customHeight="1" x14ac:dyDescent="0.25">
      <c r="B389" s="1"/>
      <c r="D389" s="2"/>
      <c r="E389" s="2"/>
      <c r="H389" s="2"/>
      <c r="I389" s="2"/>
    </row>
    <row r="390" spans="2:9" ht="15.75" customHeight="1" x14ac:dyDescent="0.25">
      <c r="B390" s="1"/>
      <c r="D390" s="2"/>
      <c r="E390" s="2"/>
      <c r="H390" s="2"/>
      <c r="I390" s="2"/>
    </row>
    <row r="391" spans="2:9" ht="15.75" customHeight="1" x14ac:dyDescent="0.25">
      <c r="B391" s="1"/>
      <c r="D391" s="2"/>
      <c r="E391" s="2"/>
      <c r="H391" s="2"/>
      <c r="I391" s="2"/>
    </row>
    <row r="392" spans="2:9" ht="15.75" customHeight="1" x14ac:dyDescent="0.25">
      <c r="B392" s="1"/>
      <c r="D392" s="2"/>
      <c r="E392" s="2"/>
      <c r="H392" s="2"/>
      <c r="I392" s="2"/>
    </row>
    <row r="393" spans="2:9" ht="15.75" customHeight="1" x14ac:dyDescent="0.25">
      <c r="B393" s="1"/>
      <c r="D393" s="2"/>
      <c r="E393" s="2"/>
      <c r="H393" s="2"/>
      <c r="I393" s="2"/>
    </row>
    <row r="394" spans="2:9" ht="15.75" customHeight="1" x14ac:dyDescent="0.25">
      <c r="B394" s="1"/>
      <c r="D394" s="2"/>
      <c r="E394" s="2"/>
      <c r="H394" s="2"/>
      <c r="I394" s="2"/>
    </row>
    <row r="395" spans="2:9" ht="15.75" customHeight="1" x14ac:dyDescent="0.25">
      <c r="B395" s="1"/>
      <c r="D395" s="2"/>
      <c r="E395" s="2"/>
      <c r="H395" s="2"/>
      <c r="I395" s="2"/>
    </row>
    <row r="396" spans="2:9" ht="15.75" customHeight="1" x14ac:dyDescent="0.25">
      <c r="B396" s="1"/>
      <c r="D396" s="2"/>
      <c r="E396" s="2"/>
      <c r="H396" s="2"/>
      <c r="I396" s="2"/>
    </row>
    <row r="397" spans="2:9" ht="15.75" customHeight="1" x14ac:dyDescent="0.25">
      <c r="B397" s="1"/>
      <c r="D397" s="2"/>
      <c r="E397" s="2"/>
      <c r="H397" s="2"/>
      <c r="I397" s="2"/>
    </row>
    <row r="398" spans="2:9" ht="15.75" customHeight="1" x14ac:dyDescent="0.25">
      <c r="B398" s="1"/>
      <c r="D398" s="2"/>
      <c r="E398" s="2"/>
      <c r="H398" s="2"/>
      <c r="I398" s="2"/>
    </row>
    <row r="399" spans="2:9" ht="15.75" customHeight="1" x14ac:dyDescent="0.25">
      <c r="B399" s="1"/>
      <c r="D399" s="2"/>
      <c r="E399" s="2"/>
      <c r="H399" s="2"/>
      <c r="I399" s="2"/>
    </row>
    <row r="400" spans="2:9" ht="15.75" customHeight="1" x14ac:dyDescent="0.25">
      <c r="B400" s="1"/>
      <c r="D400" s="2"/>
      <c r="E400" s="2"/>
      <c r="H400" s="2"/>
      <c r="I400" s="2"/>
    </row>
    <row r="401" spans="2:9" ht="15.75" customHeight="1" x14ac:dyDescent="0.25">
      <c r="B401" s="1"/>
      <c r="D401" s="2"/>
      <c r="E401" s="2"/>
      <c r="H401" s="2"/>
      <c r="I401" s="2"/>
    </row>
    <row r="402" spans="2:9" ht="15.75" customHeight="1" x14ac:dyDescent="0.25">
      <c r="B402" s="1"/>
      <c r="D402" s="2"/>
      <c r="E402" s="2"/>
      <c r="H402" s="2"/>
      <c r="I402" s="2"/>
    </row>
    <row r="403" spans="2:9" ht="15.75" customHeight="1" x14ac:dyDescent="0.25">
      <c r="B403" s="1"/>
      <c r="D403" s="2"/>
      <c r="E403" s="2"/>
      <c r="H403" s="2"/>
      <c r="I403" s="2"/>
    </row>
    <row r="404" spans="2:9" ht="15.75" customHeight="1" x14ac:dyDescent="0.25">
      <c r="B404" s="1"/>
      <c r="D404" s="2"/>
      <c r="E404" s="2"/>
      <c r="H404" s="2"/>
      <c r="I404" s="2"/>
    </row>
    <row r="405" spans="2:9" ht="15.75" customHeight="1" x14ac:dyDescent="0.25">
      <c r="B405" s="1"/>
      <c r="D405" s="2"/>
      <c r="E405" s="2"/>
      <c r="H405" s="2"/>
      <c r="I405" s="2"/>
    </row>
    <row r="406" spans="2:9" ht="15.75" customHeight="1" x14ac:dyDescent="0.25">
      <c r="B406" s="1"/>
      <c r="D406" s="2"/>
      <c r="E406" s="2"/>
      <c r="H406" s="2"/>
      <c r="I406" s="2"/>
    </row>
    <row r="407" spans="2:9" ht="15.75" customHeight="1" x14ac:dyDescent="0.25">
      <c r="B407" s="1"/>
      <c r="D407" s="2"/>
      <c r="E407" s="2"/>
      <c r="H407" s="2"/>
      <c r="I407" s="2"/>
    </row>
    <row r="408" spans="2:9" ht="15.75" customHeight="1" x14ac:dyDescent="0.25">
      <c r="B408" s="1"/>
      <c r="D408" s="2"/>
      <c r="E408" s="2"/>
      <c r="H408" s="2"/>
      <c r="I408" s="2"/>
    </row>
    <row r="409" spans="2:9" ht="15.75" customHeight="1" x14ac:dyDescent="0.25">
      <c r="B409" s="1"/>
      <c r="D409" s="2"/>
      <c r="E409" s="2"/>
      <c r="H409" s="2"/>
      <c r="I409" s="2"/>
    </row>
    <row r="410" spans="2:9" ht="15.75" customHeight="1" x14ac:dyDescent="0.25">
      <c r="B410" s="1"/>
      <c r="D410" s="2"/>
      <c r="E410" s="2"/>
      <c r="H410" s="2"/>
      <c r="I410" s="2"/>
    </row>
    <row r="411" spans="2:9" ht="15.75" customHeight="1" x14ac:dyDescent="0.25">
      <c r="B411" s="1"/>
      <c r="D411" s="2"/>
      <c r="E411" s="2"/>
      <c r="H411" s="2"/>
      <c r="I411" s="2"/>
    </row>
    <row r="412" spans="2:9" ht="15.75" customHeight="1" x14ac:dyDescent="0.25">
      <c r="B412" s="1"/>
      <c r="D412" s="2"/>
      <c r="E412" s="2"/>
      <c r="H412" s="2"/>
      <c r="I412" s="2"/>
    </row>
    <row r="413" spans="2:9" ht="15.75" customHeight="1" x14ac:dyDescent="0.25">
      <c r="B413" s="1"/>
      <c r="D413" s="2"/>
      <c r="E413" s="2"/>
      <c r="H413" s="2"/>
      <c r="I413" s="2"/>
    </row>
    <row r="414" spans="2:9" ht="15.75" customHeight="1" x14ac:dyDescent="0.25">
      <c r="B414" s="1"/>
      <c r="D414" s="2"/>
      <c r="E414" s="2"/>
      <c r="H414" s="2"/>
      <c r="I414" s="2"/>
    </row>
    <row r="415" spans="2:9" ht="15.75" customHeight="1" x14ac:dyDescent="0.25">
      <c r="B415" s="1"/>
      <c r="D415" s="2"/>
      <c r="E415" s="2"/>
      <c r="H415" s="2"/>
      <c r="I415" s="2"/>
    </row>
    <row r="416" spans="2:9" ht="15.75" customHeight="1" x14ac:dyDescent="0.25">
      <c r="B416" s="1"/>
      <c r="D416" s="2"/>
      <c r="E416" s="2"/>
      <c r="H416" s="2"/>
      <c r="I416" s="2"/>
    </row>
    <row r="417" spans="2:9" ht="15.75" customHeight="1" x14ac:dyDescent="0.25">
      <c r="B417" s="1"/>
      <c r="D417" s="2"/>
      <c r="E417" s="2"/>
      <c r="H417" s="2"/>
      <c r="I417" s="2"/>
    </row>
    <row r="418" spans="2:9" ht="15.75" customHeight="1" x14ac:dyDescent="0.25">
      <c r="B418" s="1"/>
      <c r="D418" s="2"/>
      <c r="E418" s="2"/>
      <c r="H418" s="2"/>
      <c r="I418" s="2"/>
    </row>
    <row r="419" spans="2:9" ht="15.75" customHeight="1" x14ac:dyDescent="0.25">
      <c r="B419" s="1"/>
      <c r="D419" s="2"/>
      <c r="E419" s="2"/>
      <c r="H419" s="2"/>
      <c r="I419" s="2"/>
    </row>
    <row r="420" spans="2:9" ht="15.75" customHeight="1" x14ac:dyDescent="0.25">
      <c r="B420" s="1"/>
      <c r="D420" s="2"/>
      <c r="E420" s="2"/>
      <c r="H420" s="2"/>
      <c r="I420" s="2"/>
    </row>
    <row r="421" spans="2:9" ht="15.75" customHeight="1" x14ac:dyDescent="0.25">
      <c r="B421" s="1"/>
      <c r="D421" s="2"/>
      <c r="E421" s="2"/>
      <c r="H421" s="2"/>
      <c r="I421" s="2"/>
    </row>
    <row r="422" spans="2:9" ht="15.75" customHeight="1" x14ac:dyDescent="0.25">
      <c r="B422" s="1"/>
      <c r="D422" s="2"/>
      <c r="E422" s="2"/>
      <c r="H422" s="2"/>
      <c r="I422" s="2"/>
    </row>
    <row r="423" spans="2:9" ht="15.75" customHeight="1" x14ac:dyDescent="0.25">
      <c r="B423" s="1"/>
      <c r="D423" s="2"/>
      <c r="E423" s="2"/>
      <c r="H423" s="2"/>
      <c r="I423" s="2"/>
    </row>
    <row r="424" spans="2:9" ht="15.75" customHeight="1" x14ac:dyDescent="0.25">
      <c r="B424" s="1"/>
      <c r="D424" s="2"/>
      <c r="E424" s="2"/>
      <c r="H424" s="2"/>
      <c r="I424" s="2"/>
    </row>
    <row r="425" spans="2:9" ht="15.75" customHeight="1" x14ac:dyDescent="0.25">
      <c r="B425" s="1"/>
      <c r="D425" s="2"/>
      <c r="E425" s="2"/>
      <c r="H425" s="2"/>
      <c r="I425" s="2"/>
    </row>
    <row r="426" spans="2:9" ht="15.75" customHeight="1" x14ac:dyDescent="0.25">
      <c r="B426" s="1"/>
      <c r="D426" s="2"/>
      <c r="E426" s="2"/>
      <c r="H426" s="2"/>
      <c r="I426" s="2"/>
    </row>
    <row r="427" spans="2:9" ht="15.75" customHeight="1" x14ac:dyDescent="0.25">
      <c r="B427" s="1"/>
      <c r="D427" s="2"/>
      <c r="E427" s="2"/>
      <c r="H427" s="2"/>
      <c r="I427" s="2"/>
    </row>
    <row r="428" spans="2:9" ht="15.75" customHeight="1" x14ac:dyDescent="0.25">
      <c r="B428" s="1"/>
      <c r="D428" s="2"/>
      <c r="E428" s="2"/>
      <c r="H428" s="2"/>
      <c r="I428" s="2"/>
    </row>
    <row r="429" spans="2:9" ht="15.75" customHeight="1" x14ac:dyDescent="0.25">
      <c r="B429" s="1"/>
      <c r="D429" s="2"/>
      <c r="E429" s="2"/>
      <c r="H429" s="2"/>
      <c r="I429" s="2"/>
    </row>
    <row r="430" spans="2:9" ht="15.75" customHeight="1" x14ac:dyDescent="0.25">
      <c r="B430" s="1"/>
      <c r="D430" s="2"/>
      <c r="E430" s="2"/>
      <c r="H430" s="2"/>
      <c r="I430" s="2"/>
    </row>
    <row r="431" spans="2:9" ht="15.75" customHeight="1" x14ac:dyDescent="0.25">
      <c r="B431" s="1"/>
      <c r="D431" s="2"/>
      <c r="E431" s="2"/>
      <c r="H431" s="2"/>
      <c r="I431" s="2"/>
    </row>
    <row r="432" spans="2:9" ht="15.75" customHeight="1" x14ac:dyDescent="0.25">
      <c r="B432" s="1"/>
      <c r="D432" s="2"/>
      <c r="E432" s="2"/>
      <c r="H432" s="2"/>
      <c r="I432" s="2"/>
    </row>
    <row r="433" spans="2:9" ht="15.75" customHeight="1" x14ac:dyDescent="0.25">
      <c r="B433" s="1"/>
      <c r="D433" s="2"/>
      <c r="E433" s="2"/>
      <c r="H433" s="2"/>
      <c r="I433" s="2"/>
    </row>
    <row r="434" spans="2:9" ht="15.75" customHeight="1" x14ac:dyDescent="0.25">
      <c r="B434" s="1"/>
      <c r="D434" s="2"/>
      <c r="E434" s="2"/>
      <c r="H434" s="2"/>
      <c r="I434" s="2"/>
    </row>
    <row r="435" spans="2:9" ht="15.75" customHeight="1" x14ac:dyDescent="0.25">
      <c r="B435" s="1"/>
      <c r="D435" s="2"/>
      <c r="E435" s="2"/>
      <c r="H435" s="2"/>
      <c r="I435" s="2"/>
    </row>
    <row r="436" spans="2:9" ht="15.75" customHeight="1" x14ac:dyDescent="0.25">
      <c r="B436" s="1"/>
      <c r="D436" s="2"/>
      <c r="E436" s="2"/>
      <c r="H436" s="2"/>
      <c r="I436" s="2"/>
    </row>
    <row r="437" spans="2:9" ht="15.75" customHeight="1" x14ac:dyDescent="0.25">
      <c r="B437" s="1"/>
      <c r="D437" s="2"/>
      <c r="E437" s="2"/>
      <c r="H437" s="2"/>
      <c r="I437" s="2"/>
    </row>
    <row r="438" spans="2:9" ht="15.75" customHeight="1" x14ac:dyDescent="0.25">
      <c r="B438" s="1"/>
      <c r="D438" s="2"/>
      <c r="E438" s="2"/>
      <c r="H438" s="2"/>
      <c r="I438" s="2"/>
    </row>
    <row r="439" spans="2:9" ht="15.75" customHeight="1" x14ac:dyDescent="0.25">
      <c r="B439" s="1"/>
      <c r="D439" s="2"/>
      <c r="E439" s="2"/>
      <c r="H439" s="2"/>
      <c r="I439" s="2"/>
    </row>
    <row r="440" spans="2:9" ht="15.75" customHeight="1" x14ac:dyDescent="0.25">
      <c r="B440" s="1"/>
      <c r="D440" s="2"/>
      <c r="E440" s="2"/>
      <c r="H440" s="2"/>
      <c r="I440" s="2"/>
    </row>
    <row r="441" spans="2:9" ht="15.75" customHeight="1" x14ac:dyDescent="0.25">
      <c r="B441" s="1"/>
      <c r="D441" s="2"/>
      <c r="E441" s="2"/>
      <c r="H441" s="2"/>
      <c r="I441" s="2"/>
    </row>
    <row r="442" spans="2:9" ht="15.75" customHeight="1" x14ac:dyDescent="0.25">
      <c r="B442" s="1"/>
      <c r="D442" s="2"/>
      <c r="E442" s="2"/>
      <c r="H442" s="2"/>
      <c r="I442" s="2"/>
    </row>
    <row r="443" spans="2:9" ht="15.75" customHeight="1" x14ac:dyDescent="0.25">
      <c r="B443" s="1"/>
      <c r="D443" s="2"/>
      <c r="E443" s="2"/>
      <c r="H443" s="2"/>
      <c r="I443" s="2"/>
    </row>
    <row r="444" spans="2:9" ht="15.75" customHeight="1" x14ac:dyDescent="0.25">
      <c r="B444" s="1"/>
      <c r="D444" s="2"/>
      <c r="E444" s="2"/>
      <c r="H444" s="2"/>
      <c r="I444" s="2"/>
    </row>
    <row r="445" spans="2:9" ht="15.75" customHeight="1" x14ac:dyDescent="0.25">
      <c r="B445" s="1"/>
      <c r="D445" s="2"/>
      <c r="E445" s="2"/>
      <c r="H445" s="2"/>
      <c r="I445" s="2"/>
    </row>
    <row r="446" spans="2:9" ht="15.75" customHeight="1" x14ac:dyDescent="0.25">
      <c r="B446" s="1"/>
      <c r="D446" s="2"/>
      <c r="E446" s="2"/>
      <c r="H446" s="2"/>
      <c r="I446" s="2"/>
    </row>
    <row r="447" spans="2:9" ht="15.75" customHeight="1" x14ac:dyDescent="0.25">
      <c r="B447" s="1"/>
      <c r="D447" s="2"/>
      <c r="E447" s="2"/>
      <c r="H447" s="2"/>
      <c r="I447" s="2"/>
    </row>
    <row r="448" spans="2:9" ht="15.75" customHeight="1" x14ac:dyDescent="0.25">
      <c r="B448" s="1"/>
      <c r="D448" s="2"/>
      <c r="E448" s="2"/>
      <c r="H448" s="2"/>
      <c r="I448" s="2"/>
    </row>
    <row r="449" spans="2:9" ht="15.75" customHeight="1" x14ac:dyDescent="0.25">
      <c r="B449" s="1"/>
      <c r="D449" s="2"/>
      <c r="E449" s="2"/>
      <c r="H449" s="2"/>
      <c r="I449" s="2"/>
    </row>
    <row r="450" spans="2:9" ht="15.75" customHeight="1" x14ac:dyDescent="0.25">
      <c r="B450" s="1"/>
      <c r="D450" s="2"/>
      <c r="E450" s="2"/>
      <c r="H450" s="2"/>
      <c r="I450" s="2"/>
    </row>
    <row r="451" spans="2:9" ht="15.75" customHeight="1" x14ac:dyDescent="0.25">
      <c r="B451" s="1"/>
      <c r="D451" s="2"/>
      <c r="E451" s="2"/>
      <c r="H451" s="2"/>
      <c r="I451" s="2"/>
    </row>
    <row r="452" spans="2:9" ht="15.75" customHeight="1" x14ac:dyDescent="0.25">
      <c r="B452" s="1"/>
      <c r="D452" s="2"/>
      <c r="E452" s="2"/>
      <c r="H452" s="2"/>
      <c r="I452" s="2"/>
    </row>
    <row r="453" spans="2:9" ht="15.75" customHeight="1" x14ac:dyDescent="0.25">
      <c r="B453" s="1"/>
      <c r="D453" s="2"/>
      <c r="E453" s="2"/>
      <c r="H453" s="2"/>
      <c r="I453" s="2"/>
    </row>
    <row r="454" spans="2:9" ht="15.75" customHeight="1" x14ac:dyDescent="0.25">
      <c r="B454" s="1"/>
      <c r="D454" s="2"/>
      <c r="E454" s="2"/>
      <c r="H454" s="2"/>
      <c r="I454" s="2"/>
    </row>
    <row r="455" spans="2:9" ht="15.75" customHeight="1" x14ac:dyDescent="0.25">
      <c r="B455" s="1"/>
      <c r="D455" s="2"/>
      <c r="E455" s="2"/>
      <c r="H455" s="2"/>
      <c r="I455" s="2"/>
    </row>
    <row r="456" spans="2:9" ht="15.75" customHeight="1" x14ac:dyDescent="0.25">
      <c r="B456" s="1"/>
      <c r="D456" s="2"/>
      <c r="E456" s="2"/>
      <c r="H456" s="2"/>
      <c r="I456" s="2"/>
    </row>
    <row r="457" spans="2:9" ht="15.75" customHeight="1" x14ac:dyDescent="0.25">
      <c r="B457" s="1"/>
      <c r="D457" s="2"/>
      <c r="E457" s="2"/>
      <c r="H457" s="2"/>
      <c r="I457" s="2"/>
    </row>
    <row r="458" spans="2:9" ht="15.75" customHeight="1" x14ac:dyDescent="0.25">
      <c r="B458" s="1"/>
      <c r="D458" s="2"/>
      <c r="E458" s="2"/>
      <c r="H458" s="2"/>
      <c r="I458" s="2"/>
    </row>
    <row r="459" spans="2:9" ht="15.75" customHeight="1" x14ac:dyDescent="0.25">
      <c r="B459" s="1"/>
      <c r="D459" s="2"/>
      <c r="E459" s="2"/>
      <c r="H459" s="2"/>
      <c r="I459" s="2"/>
    </row>
    <row r="460" spans="2:9" ht="15.75" customHeight="1" x14ac:dyDescent="0.25">
      <c r="B460" s="1"/>
      <c r="D460" s="2"/>
      <c r="E460" s="2"/>
      <c r="H460" s="2"/>
      <c r="I460" s="2"/>
    </row>
    <row r="461" spans="2:9" ht="15.75" customHeight="1" x14ac:dyDescent="0.25">
      <c r="B461" s="1"/>
      <c r="D461" s="2"/>
      <c r="E461" s="2"/>
      <c r="H461" s="2"/>
      <c r="I461" s="2"/>
    </row>
    <row r="462" spans="2:9" ht="15.75" customHeight="1" x14ac:dyDescent="0.25">
      <c r="B462" s="1"/>
      <c r="D462" s="2"/>
      <c r="E462" s="2"/>
      <c r="H462" s="2"/>
      <c r="I462" s="2"/>
    </row>
    <row r="463" spans="2:9" ht="15.75" customHeight="1" x14ac:dyDescent="0.25">
      <c r="B463" s="1"/>
      <c r="D463" s="2"/>
      <c r="E463" s="2"/>
      <c r="H463" s="2"/>
      <c r="I463" s="2"/>
    </row>
    <row r="464" spans="2:9" ht="15.75" customHeight="1" x14ac:dyDescent="0.25">
      <c r="B464" s="1"/>
      <c r="D464" s="2"/>
      <c r="E464" s="2"/>
      <c r="H464" s="2"/>
      <c r="I464" s="2"/>
    </row>
    <row r="465" spans="2:9" ht="15.75" customHeight="1" x14ac:dyDescent="0.25">
      <c r="B465" s="1"/>
      <c r="D465" s="2"/>
      <c r="E465" s="2"/>
      <c r="H465" s="2"/>
      <c r="I465" s="2"/>
    </row>
    <row r="466" spans="2:9" ht="15.75" customHeight="1" x14ac:dyDescent="0.25">
      <c r="B466" s="1"/>
      <c r="D466" s="2"/>
      <c r="E466" s="2"/>
      <c r="H466" s="2"/>
      <c r="I466" s="2"/>
    </row>
    <row r="467" spans="2:9" ht="15.75" customHeight="1" x14ac:dyDescent="0.25">
      <c r="B467" s="1"/>
      <c r="D467" s="2"/>
      <c r="E467" s="2"/>
      <c r="H467" s="2"/>
      <c r="I467" s="2"/>
    </row>
    <row r="468" spans="2:9" ht="15.75" customHeight="1" x14ac:dyDescent="0.25">
      <c r="B468" s="1"/>
      <c r="D468" s="2"/>
      <c r="E468" s="2"/>
      <c r="H468" s="2"/>
      <c r="I468" s="2"/>
    </row>
    <row r="469" spans="2:9" ht="15.75" customHeight="1" x14ac:dyDescent="0.25">
      <c r="B469" s="1"/>
      <c r="D469" s="2"/>
      <c r="E469" s="2"/>
      <c r="H469" s="2"/>
      <c r="I469" s="2"/>
    </row>
    <row r="470" spans="2:9" ht="15.75" customHeight="1" x14ac:dyDescent="0.25">
      <c r="B470" s="1"/>
      <c r="D470" s="2"/>
      <c r="E470" s="2"/>
      <c r="H470" s="2"/>
      <c r="I470" s="2"/>
    </row>
    <row r="471" spans="2:9" ht="15.75" customHeight="1" x14ac:dyDescent="0.25">
      <c r="B471" s="1"/>
      <c r="D471" s="2"/>
      <c r="E471" s="2"/>
      <c r="H471" s="2"/>
      <c r="I471" s="2"/>
    </row>
    <row r="472" spans="2:9" ht="15.75" customHeight="1" x14ac:dyDescent="0.25">
      <c r="B472" s="1"/>
      <c r="D472" s="2"/>
      <c r="E472" s="2"/>
      <c r="H472" s="2"/>
      <c r="I472" s="2"/>
    </row>
    <row r="473" spans="2:9" ht="15.75" customHeight="1" x14ac:dyDescent="0.25">
      <c r="B473" s="1"/>
      <c r="D473" s="2"/>
      <c r="E473" s="2"/>
      <c r="H473" s="2"/>
      <c r="I473" s="2"/>
    </row>
    <row r="474" spans="2:9" ht="15.75" customHeight="1" x14ac:dyDescent="0.25">
      <c r="B474" s="1"/>
      <c r="D474" s="2"/>
      <c r="E474" s="2"/>
      <c r="H474" s="2"/>
      <c r="I474" s="2"/>
    </row>
    <row r="475" spans="2:9" ht="15.75" customHeight="1" x14ac:dyDescent="0.25">
      <c r="B475" s="1"/>
      <c r="D475" s="2"/>
      <c r="E475" s="2"/>
      <c r="H475" s="2"/>
      <c r="I475" s="2"/>
    </row>
    <row r="476" spans="2:9" ht="15.75" customHeight="1" x14ac:dyDescent="0.25">
      <c r="B476" s="1"/>
      <c r="D476" s="2"/>
      <c r="E476" s="2"/>
      <c r="H476" s="2"/>
      <c r="I476" s="2"/>
    </row>
    <row r="477" spans="2:9" ht="15.75" customHeight="1" x14ac:dyDescent="0.25">
      <c r="B477" s="1"/>
      <c r="D477" s="2"/>
      <c r="E477" s="2"/>
      <c r="H477" s="2"/>
      <c r="I477" s="2"/>
    </row>
    <row r="478" spans="2:9" ht="15.75" customHeight="1" x14ac:dyDescent="0.25">
      <c r="B478" s="1"/>
      <c r="D478" s="2"/>
      <c r="E478" s="2"/>
      <c r="H478" s="2"/>
      <c r="I478" s="2"/>
    </row>
    <row r="479" spans="2:9" ht="15.75" customHeight="1" x14ac:dyDescent="0.25">
      <c r="B479" s="1"/>
      <c r="D479" s="2"/>
      <c r="E479" s="2"/>
      <c r="H479" s="2"/>
      <c r="I479" s="2"/>
    </row>
    <row r="480" spans="2:9" ht="15.75" customHeight="1" x14ac:dyDescent="0.25">
      <c r="B480" s="1"/>
      <c r="D480" s="2"/>
      <c r="E480" s="2"/>
      <c r="H480" s="2"/>
      <c r="I480" s="2"/>
    </row>
    <row r="481" spans="2:9" ht="15.75" customHeight="1" x14ac:dyDescent="0.25">
      <c r="B481" s="1"/>
      <c r="D481" s="2"/>
      <c r="E481" s="2"/>
      <c r="H481" s="2"/>
      <c r="I481" s="2"/>
    </row>
    <row r="482" spans="2:9" ht="15.75" customHeight="1" x14ac:dyDescent="0.25">
      <c r="B482" s="1"/>
      <c r="D482" s="2"/>
      <c r="E482" s="2"/>
      <c r="H482" s="2"/>
      <c r="I482" s="2"/>
    </row>
    <row r="483" spans="2:9" ht="15.75" customHeight="1" x14ac:dyDescent="0.25">
      <c r="B483" s="1"/>
      <c r="D483" s="2"/>
      <c r="E483" s="2"/>
      <c r="H483" s="2"/>
      <c r="I483" s="2"/>
    </row>
    <row r="484" spans="2:9" ht="15.75" customHeight="1" x14ac:dyDescent="0.25">
      <c r="B484" s="1"/>
      <c r="D484" s="2"/>
      <c r="E484" s="2"/>
      <c r="H484" s="2"/>
      <c r="I484" s="2"/>
    </row>
    <row r="485" spans="2:9" ht="15.75" customHeight="1" x14ac:dyDescent="0.25">
      <c r="B485" s="1"/>
      <c r="D485" s="2"/>
      <c r="E485" s="2"/>
      <c r="H485" s="2"/>
      <c r="I485" s="2"/>
    </row>
    <row r="486" spans="2:9" ht="15.75" customHeight="1" x14ac:dyDescent="0.25">
      <c r="B486" s="1"/>
      <c r="D486" s="2"/>
      <c r="E486" s="2"/>
      <c r="H486" s="2"/>
      <c r="I486" s="2"/>
    </row>
    <row r="487" spans="2:9" ht="15.75" customHeight="1" x14ac:dyDescent="0.25">
      <c r="B487" s="1"/>
      <c r="D487" s="2"/>
      <c r="E487" s="2"/>
      <c r="H487" s="2"/>
      <c r="I487" s="2"/>
    </row>
    <row r="488" spans="2:9" ht="15.75" customHeight="1" x14ac:dyDescent="0.25">
      <c r="B488" s="1"/>
      <c r="D488" s="2"/>
      <c r="E488" s="2"/>
      <c r="H488" s="2"/>
      <c r="I488" s="2"/>
    </row>
    <row r="489" spans="2:9" ht="15.75" customHeight="1" x14ac:dyDescent="0.25">
      <c r="B489" s="1"/>
      <c r="D489" s="2"/>
      <c r="E489" s="2"/>
      <c r="H489" s="2"/>
      <c r="I489" s="2"/>
    </row>
    <row r="490" spans="2:9" ht="15.75" customHeight="1" x14ac:dyDescent="0.25">
      <c r="B490" s="1"/>
      <c r="D490" s="2"/>
      <c r="E490" s="2"/>
      <c r="H490" s="2"/>
      <c r="I490" s="2"/>
    </row>
    <row r="491" spans="2:9" ht="15.75" customHeight="1" x14ac:dyDescent="0.25">
      <c r="B491" s="1"/>
      <c r="D491" s="2"/>
      <c r="E491" s="2"/>
      <c r="H491" s="2"/>
      <c r="I491" s="2"/>
    </row>
    <row r="492" spans="2:9" ht="15.75" customHeight="1" x14ac:dyDescent="0.25">
      <c r="B492" s="1"/>
      <c r="D492" s="2"/>
      <c r="E492" s="2"/>
      <c r="H492" s="2"/>
      <c r="I492" s="2"/>
    </row>
    <row r="493" spans="2:9" ht="15.75" customHeight="1" x14ac:dyDescent="0.25">
      <c r="B493" s="1"/>
      <c r="D493" s="2"/>
      <c r="E493" s="2"/>
      <c r="H493" s="2"/>
      <c r="I493" s="2"/>
    </row>
    <row r="494" spans="2:9" ht="15.75" customHeight="1" x14ac:dyDescent="0.25">
      <c r="B494" s="1"/>
      <c r="D494" s="2"/>
      <c r="E494" s="2"/>
      <c r="H494" s="2"/>
      <c r="I494" s="2"/>
    </row>
    <row r="495" spans="2:9" ht="15.75" customHeight="1" x14ac:dyDescent="0.25">
      <c r="B495" s="1"/>
      <c r="D495" s="2"/>
      <c r="E495" s="2"/>
      <c r="H495" s="2"/>
      <c r="I495" s="2"/>
    </row>
    <row r="496" spans="2:9" ht="15.75" customHeight="1" x14ac:dyDescent="0.25">
      <c r="B496" s="1"/>
      <c r="D496" s="2"/>
      <c r="E496" s="2"/>
      <c r="H496" s="2"/>
      <c r="I496" s="2"/>
    </row>
    <row r="497" spans="2:9" ht="15.75" customHeight="1" x14ac:dyDescent="0.25">
      <c r="B497" s="1"/>
      <c r="D497" s="2"/>
      <c r="E497" s="2"/>
      <c r="H497" s="2"/>
      <c r="I497" s="2"/>
    </row>
    <row r="498" spans="2:9" ht="15.75" customHeight="1" x14ac:dyDescent="0.25">
      <c r="B498" s="1"/>
      <c r="D498" s="2"/>
      <c r="E498" s="2"/>
      <c r="H498" s="2"/>
      <c r="I498" s="2"/>
    </row>
    <row r="499" spans="2:9" ht="15.75" customHeight="1" x14ac:dyDescent="0.25">
      <c r="B499" s="1"/>
      <c r="D499" s="2"/>
      <c r="E499" s="2"/>
      <c r="H499" s="2"/>
      <c r="I499" s="2"/>
    </row>
    <row r="500" spans="2:9" ht="15.75" customHeight="1" x14ac:dyDescent="0.25">
      <c r="B500" s="1"/>
      <c r="D500" s="2"/>
      <c r="E500" s="2"/>
      <c r="H500" s="2"/>
      <c r="I500" s="2"/>
    </row>
    <row r="501" spans="2:9" ht="15.75" customHeight="1" x14ac:dyDescent="0.25">
      <c r="B501" s="1"/>
      <c r="D501" s="2"/>
      <c r="E501" s="2"/>
      <c r="H501" s="2"/>
      <c r="I501" s="2"/>
    </row>
    <row r="502" spans="2:9" ht="15.75" customHeight="1" x14ac:dyDescent="0.25">
      <c r="B502" s="1"/>
      <c r="D502" s="2"/>
      <c r="E502" s="2"/>
      <c r="H502" s="2"/>
      <c r="I502" s="2"/>
    </row>
    <row r="503" spans="2:9" ht="15.75" customHeight="1" x14ac:dyDescent="0.25">
      <c r="B503" s="1"/>
      <c r="D503" s="2"/>
      <c r="E503" s="2"/>
      <c r="H503" s="2"/>
      <c r="I503" s="2"/>
    </row>
    <row r="504" spans="2:9" ht="15.75" customHeight="1" x14ac:dyDescent="0.25">
      <c r="B504" s="1"/>
      <c r="D504" s="2"/>
      <c r="E504" s="2"/>
      <c r="H504" s="2"/>
      <c r="I504" s="2"/>
    </row>
    <row r="505" spans="2:9" ht="15.75" customHeight="1" x14ac:dyDescent="0.25">
      <c r="B505" s="1"/>
      <c r="D505" s="2"/>
      <c r="E505" s="2"/>
      <c r="H505" s="2"/>
      <c r="I505" s="2"/>
    </row>
    <row r="506" spans="2:9" ht="15.75" customHeight="1" x14ac:dyDescent="0.25">
      <c r="B506" s="1"/>
      <c r="D506" s="2"/>
      <c r="E506" s="2"/>
      <c r="H506" s="2"/>
      <c r="I506" s="2"/>
    </row>
    <row r="507" spans="2:9" ht="15.75" customHeight="1" x14ac:dyDescent="0.25">
      <c r="B507" s="1"/>
      <c r="D507" s="2"/>
      <c r="E507" s="2"/>
      <c r="H507" s="2"/>
      <c r="I507" s="2"/>
    </row>
    <row r="508" spans="2:9" ht="15.75" customHeight="1" x14ac:dyDescent="0.25">
      <c r="B508" s="1"/>
      <c r="D508" s="2"/>
      <c r="E508" s="2"/>
      <c r="H508" s="2"/>
      <c r="I508" s="2"/>
    </row>
    <row r="509" spans="2:9" ht="15.75" customHeight="1" x14ac:dyDescent="0.25">
      <c r="B509" s="1"/>
      <c r="D509" s="2"/>
      <c r="E509" s="2"/>
      <c r="H509" s="2"/>
      <c r="I509" s="2"/>
    </row>
    <row r="510" spans="2:9" ht="15.75" customHeight="1" x14ac:dyDescent="0.25">
      <c r="B510" s="1"/>
      <c r="D510" s="2"/>
      <c r="E510" s="2"/>
      <c r="H510" s="2"/>
      <c r="I510" s="2"/>
    </row>
    <row r="511" spans="2:9" ht="15.75" customHeight="1" x14ac:dyDescent="0.25">
      <c r="B511" s="1"/>
      <c r="D511" s="2"/>
      <c r="E511" s="2"/>
      <c r="H511" s="2"/>
      <c r="I511" s="2"/>
    </row>
    <row r="512" spans="2:9" ht="15.75" customHeight="1" x14ac:dyDescent="0.25">
      <c r="B512" s="1"/>
      <c r="D512" s="2"/>
      <c r="E512" s="2"/>
      <c r="H512" s="2"/>
      <c r="I512" s="2"/>
    </row>
    <row r="513" spans="2:9" ht="15.75" customHeight="1" x14ac:dyDescent="0.25">
      <c r="B513" s="1"/>
      <c r="D513" s="2"/>
      <c r="E513" s="2"/>
      <c r="H513" s="2"/>
      <c r="I513" s="2"/>
    </row>
    <row r="514" spans="2:9" ht="15.75" customHeight="1" x14ac:dyDescent="0.25">
      <c r="B514" s="1"/>
      <c r="D514" s="2"/>
      <c r="E514" s="2"/>
      <c r="H514" s="2"/>
      <c r="I514" s="2"/>
    </row>
    <row r="515" spans="2:9" ht="15.75" customHeight="1" x14ac:dyDescent="0.25">
      <c r="B515" s="1"/>
      <c r="D515" s="2"/>
      <c r="E515" s="2"/>
      <c r="H515" s="2"/>
      <c r="I515" s="2"/>
    </row>
    <row r="516" spans="2:9" ht="15.75" customHeight="1" x14ac:dyDescent="0.25">
      <c r="B516" s="1"/>
      <c r="D516" s="2"/>
      <c r="E516" s="2"/>
      <c r="H516" s="2"/>
      <c r="I516" s="2"/>
    </row>
    <row r="517" spans="2:9" ht="15.75" customHeight="1" x14ac:dyDescent="0.25">
      <c r="B517" s="1"/>
      <c r="D517" s="2"/>
      <c r="E517" s="2"/>
      <c r="H517" s="2"/>
      <c r="I517" s="2"/>
    </row>
    <row r="518" spans="2:9" ht="15.75" customHeight="1" x14ac:dyDescent="0.25">
      <c r="B518" s="1"/>
      <c r="D518" s="2"/>
      <c r="E518" s="2"/>
      <c r="H518" s="2"/>
      <c r="I518" s="2"/>
    </row>
    <row r="519" spans="2:9" ht="15.75" customHeight="1" x14ac:dyDescent="0.25">
      <c r="B519" s="1"/>
      <c r="D519" s="2"/>
      <c r="E519" s="2"/>
      <c r="H519" s="2"/>
      <c r="I519" s="2"/>
    </row>
    <row r="520" spans="2:9" ht="15.75" customHeight="1" x14ac:dyDescent="0.25">
      <c r="B520" s="1"/>
      <c r="D520" s="2"/>
      <c r="E520" s="2"/>
      <c r="H520" s="2"/>
      <c r="I520" s="2"/>
    </row>
    <row r="521" spans="2:9" ht="15.75" customHeight="1" x14ac:dyDescent="0.25">
      <c r="B521" s="1"/>
      <c r="D521" s="2"/>
      <c r="E521" s="2"/>
      <c r="H521" s="2"/>
      <c r="I521" s="2"/>
    </row>
    <row r="522" spans="2:9" ht="15.75" customHeight="1" x14ac:dyDescent="0.25">
      <c r="B522" s="1"/>
      <c r="D522" s="2"/>
      <c r="E522" s="2"/>
      <c r="H522" s="2"/>
      <c r="I522" s="2"/>
    </row>
    <row r="523" spans="2:9" ht="15.75" customHeight="1" x14ac:dyDescent="0.25">
      <c r="B523" s="1"/>
      <c r="D523" s="2"/>
      <c r="E523" s="2"/>
      <c r="H523" s="2"/>
      <c r="I523" s="2"/>
    </row>
    <row r="524" spans="2:9" ht="15.75" customHeight="1" x14ac:dyDescent="0.25">
      <c r="B524" s="1"/>
      <c r="D524" s="2"/>
      <c r="E524" s="2"/>
      <c r="H524" s="2"/>
      <c r="I524" s="2"/>
    </row>
    <row r="525" spans="2:9" ht="15.75" customHeight="1" x14ac:dyDescent="0.25">
      <c r="B525" s="1"/>
      <c r="D525" s="2"/>
      <c r="E525" s="2"/>
      <c r="H525" s="2"/>
      <c r="I525" s="2"/>
    </row>
    <row r="526" spans="2:9" ht="15.75" customHeight="1" x14ac:dyDescent="0.25">
      <c r="B526" s="1"/>
      <c r="D526" s="2"/>
      <c r="E526" s="2"/>
      <c r="H526" s="2"/>
      <c r="I526" s="2"/>
    </row>
    <row r="527" spans="2:9" ht="15.75" customHeight="1" x14ac:dyDescent="0.25">
      <c r="B527" s="1"/>
      <c r="D527" s="2"/>
      <c r="E527" s="2"/>
      <c r="H527" s="2"/>
      <c r="I527" s="2"/>
    </row>
    <row r="528" spans="2:9" ht="15.75" customHeight="1" x14ac:dyDescent="0.25">
      <c r="B528" s="1"/>
      <c r="D528" s="2"/>
      <c r="E528" s="2"/>
      <c r="H528" s="2"/>
      <c r="I528" s="2"/>
    </row>
    <row r="529" spans="2:9" ht="15.75" customHeight="1" x14ac:dyDescent="0.25">
      <c r="B529" s="1"/>
      <c r="D529" s="2"/>
      <c r="E529" s="2"/>
      <c r="H529" s="2"/>
      <c r="I529" s="2"/>
    </row>
    <row r="530" spans="2:9" ht="15.75" customHeight="1" x14ac:dyDescent="0.25">
      <c r="B530" s="1"/>
      <c r="D530" s="2"/>
      <c r="E530" s="2"/>
      <c r="H530" s="2"/>
      <c r="I530" s="2"/>
    </row>
    <row r="531" spans="2:9" ht="15.75" customHeight="1" x14ac:dyDescent="0.25">
      <c r="B531" s="1"/>
      <c r="D531" s="2"/>
      <c r="E531" s="2"/>
      <c r="H531" s="2"/>
      <c r="I531" s="2"/>
    </row>
    <row r="532" spans="2:9" ht="15.75" customHeight="1" x14ac:dyDescent="0.25">
      <c r="B532" s="1"/>
      <c r="D532" s="2"/>
      <c r="E532" s="2"/>
      <c r="H532" s="2"/>
      <c r="I532" s="2"/>
    </row>
    <row r="533" spans="2:9" ht="15.75" customHeight="1" x14ac:dyDescent="0.25">
      <c r="B533" s="1"/>
      <c r="D533" s="2"/>
      <c r="E533" s="2"/>
      <c r="H533" s="2"/>
      <c r="I533" s="2"/>
    </row>
    <row r="534" spans="2:9" ht="15.75" customHeight="1" x14ac:dyDescent="0.25">
      <c r="B534" s="1"/>
      <c r="D534" s="2"/>
      <c r="E534" s="2"/>
      <c r="H534" s="2"/>
      <c r="I534" s="2"/>
    </row>
    <row r="535" spans="2:9" ht="15.75" customHeight="1" x14ac:dyDescent="0.25">
      <c r="B535" s="1"/>
      <c r="D535" s="2"/>
      <c r="E535" s="2"/>
      <c r="H535" s="2"/>
      <c r="I535" s="2"/>
    </row>
    <row r="536" spans="2:9" ht="15.75" customHeight="1" x14ac:dyDescent="0.25">
      <c r="B536" s="1"/>
      <c r="D536" s="2"/>
      <c r="E536" s="2"/>
      <c r="H536" s="2"/>
      <c r="I536" s="2"/>
    </row>
    <row r="537" spans="2:9" ht="15.75" customHeight="1" x14ac:dyDescent="0.25">
      <c r="B537" s="1"/>
      <c r="D537" s="2"/>
      <c r="E537" s="2"/>
      <c r="H537" s="2"/>
      <c r="I537" s="2"/>
    </row>
    <row r="538" spans="2:9" ht="15.75" customHeight="1" x14ac:dyDescent="0.25">
      <c r="B538" s="1"/>
      <c r="D538" s="2"/>
      <c r="E538" s="2"/>
      <c r="H538" s="2"/>
      <c r="I538" s="2"/>
    </row>
    <row r="539" spans="2:9" ht="15.75" customHeight="1" x14ac:dyDescent="0.25">
      <c r="B539" s="1"/>
      <c r="D539" s="2"/>
      <c r="E539" s="2"/>
      <c r="H539" s="2"/>
      <c r="I539" s="2"/>
    </row>
    <row r="540" spans="2:9" ht="15.75" customHeight="1" x14ac:dyDescent="0.25">
      <c r="B540" s="1"/>
      <c r="D540" s="2"/>
      <c r="E540" s="2"/>
      <c r="H540" s="2"/>
      <c r="I540" s="2"/>
    </row>
    <row r="541" spans="2:9" ht="15.75" customHeight="1" x14ac:dyDescent="0.25">
      <c r="B541" s="1"/>
      <c r="D541" s="2"/>
      <c r="E541" s="2"/>
      <c r="H541" s="2"/>
      <c r="I541" s="2"/>
    </row>
    <row r="542" spans="2:9" ht="15.75" customHeight="1" x14ac:dyDescent="0.25">
      <c r="B542" s="1"/>
      <c r="D542" s="2"/>
      <c r="E542" s="2"/>
      <c r="H542" s="2"/>
      <c r="I542" s="2"/>
    </row>
    <row r="543" spans="2:9" ht="15.75" customHeight="1" x14ac:dyDescent="0.25">
      <c r="B543" s="1"/>
      <c r="D543" s="2"/>
      <c r="E543" s="2"/>
      <c r="H543" s="2"/>
      <c r="I543" s="2"/>
    </row>
    <row r="544" spans="2:9" ht="15.75" customHeight="1" x14ac:dyDescent="0.25">
      <c r="B544" s="1"/>
      <c r="D544" s="2"/>
      <c r="E544" s="2"/>
      <c r="H544" s="2"/>
      <c r="I544" s="2"/>
    </row>
    <row r="545" spans="2:9" ht="15.75" customHeight="1" x14ac:dyDescent="0.25">
      <c r="B545" s="1"/>
      <c r="D545" s="2"/>
      <c r="E545" s="2"/>
      <c r="H545" s="2"/>
      <c r="I545" s="2"/>
    </row>
    <row r="546" spans="2:9" ht="15.75" customHeight="1" x14ac:dyDescent="0.25">
      <c r="B546" s="1"/>
      <c r="D546" s="2"/>
      <c r="E546" s="2"/>
      <c r="H546" s="2"/>
      <c r="I546" s="2"/>
    </row>
    <row r="547" spans="2:9" ht="15.75" customHeight="1" x14ac:dyDescent="0.25">
      <c r="B547" s="1"/>
      <c r="D547" s="2"/>
      <c r="E547" s="2"/>
      <c r="H547" s="2"/>
      <c r="I547" s="2"/>
    </row>
    <row r="548" spans="2:9" ht="15.75" customHeight="1" x14ac:dyDescent="0.25">
      <c r="B548" s="1"/>
      <c r="D548" s="2"/>
      <c r="E548" s="2"/>
      <c r="H548" s="2"/>
      <c r="I548" s="2"/>
    </row>
    <row r="549" spans="2:9" ht="15.75" customHeight="1" x14ac:dyDescent="0.25">
      <c r="B549" s="1"/>
      <c r="D549" s="2"/>
      <c r="E549" s="2"/>
      <c r="H549" s="2"/>
      <c r="I549" s="2"/>
    </row>
    <row r="550" spans="2:9" ht="15.75" customHeight="1" x14ac:dyDescent="0.25">
      <c r="B550" s="1"/>
      <c r="D550" s="2"/>
      <c r="E550" s="2"/>
      <c r="H550" s="2"/>
      <c r="I550" s="2"/>
    </row>
    <row r="551" spans="2:9" ht="15.75" customHeight="1" x14ac:dyDescent="0.25">
      <c r="B551" s="1"/>
      <c r="D551" s="2"/>
      <c r="E551" s="2"/>
      <c r="H551" s="2"/>
      <c r="I551" s="2"/>
    </row>
    <row r="552" spans="2:9" ht="15.75" customHeight="1" x14ac:dyDescent="0.25">
      <c r="B552" s="1"/>
      <c r="D552" s="2"/>
      <c r="E552" s="2"/>
      <c r="H552" s="2"/>
      <c r="I552" s="2"/>
    </row>
    <row r="553" spans="2:9" ht="15.75" customHeight="1" x14ac:dyDescent="0.25">
      <c r="B553" s="1"/>
      <c r="D553" s="2"/>
      <c r="E553" s="2"/>
      <c r="H553" s="2"/>
      <c r="I553" s="2"/>
    </row>
    <row r="554" spans="2:9" ht="15.75" customHeight="1" x14ac:dyDescent="0.25">
      <c r="B554" s="1"/>
      <c r="D554" s="2"/>
      <c r="E554" s="2"/>
      <c r="H554" s="2"/>
      <c r="I554" s="2"/>
    </row>
    <row r="555" spans="2:9" ht="15.75" customHeight="1" x14ac:dyDescent="0.25">
      <c r="B555" s="1"/>
      <c r="D555" s="2"/>
      <c r="E555" s="2"/>
      <c r="H555" s="2"/>
      <c r="I555" s="2"/>
    </row>
    <row r="556" spans="2:9" ht="15.75" customHeight="1" x14ac:dyDescent="0.25">
      <c r="B556" s="1"/>
      <c r="D556" s="2"/>
      <c r="E556" s="2"/>
      <c r="H556" s="2"/>
      <c r="I556" s="2"/>
    </row>
    <row r="557" spans="2:9" ht="15.75" customHeight="1" x14ac:dyDescent="0.25">
      <c r="B557" s="1"/>
      <c r="D557" s="2"/>
      <c r="E557" s="2"/>
      <c r="H557" s="2"/>
      <c r="I557" s="2"/>
    </row>
    <row r="558" spans="2:9" ht="15.75" customHeight="1" x14ac:dyDescent="0.25">
      <c r="B558" s="1"/>
      <c r="D558" s="2"/>
      <c r="E558" s="2"/>
      <c r="H558" s="2"/>
      <c r="I558" s="2"/>
    </row>
    <row r="559" spans="2:9" ht="15.75" customHeight="1" x14ac:dyDescent="0.25">
      <c r="B559" s="1"/>
      <c r="D559" s="2"/>
      <c r="E559" s="2"/>
      <c r="H559" s="2"/>
      <c r="I559" s="2"/>
    </row>
    <row r="560" spans="2:9" ht="15.75" customHeight="1" x14ac:dyDescent="0.25">
      <c r="B560" s="1"/>
      <c r="D560" s="2"/>
      <c r="E560" s="2"/>
      <c r="H560" s="2"/>
      <c r="I560" s="2"/>
    </row>
    <row r="561" spans="2:9" ht="15.75" customHeight="1" x14ac:dyDescent="0.25">
      <c r="B561" s="1"/>
      <c r="D561" s="2"/>
      <c r="E561" s="2"/>
      <c r="H561" s="2"/>
      <c r="I561" s="2"/>
    </row>
    <row r="562" spans="2:9" ht="15.75" customHeight="1" x14ac:dyDescent="0.25">
      <c r="B562" s="1"/>
      <c r="D562" s="2"/>
      <c r="E562" s="2"/>
      <c r="H562" s="2"/>
      <c r="I562" s="2"/>
    </row>
    <row r="563" spans="2:9" ht="15.75" customHeight="1" x14ac:dyDescent="0.25">
      <c r="B563" s="1"/>
      <c r="D563" s="2"/>
      <c r="E563" s="2"/>
      <c r="H563" s="2"/>
      <c r="I563" s="2"/>
    </row>
    <row r="564" spans="2:9" ht="15.75" customHeight="1" x14ac:dyDescent="0.25">
      <c r="B564" s="1"/>
      <c r="D564" s="2"/>
      <c r="E564" s="2"/>
      <c r="H564" s="2"/>
      <c r="I564" s="2"/>
    </row>
    <row r="565" spans="2:9" ht="15.75" customHeight="1" x14ac:dyDescent="0.25">
      <c r="B565" s="1"/>
      <c r="D565" s="2"/>
      <c r="E565" s="2"/>
      <c r="H565" s="2"/>
      <c r="I565" s="2"/>
    </row>
    <row r="566" spans="2:9" ht="15.75" customHeight="1" x14ac:dyDescent="0.25">
      <c r="B566" s="1"/>
      <c r="D566" s="2"/>
      <c r="E566" s="2"/>
      <c r="H566" s="2"/>
      <c r="I566" s="2"/>
    </row>
    <row r="567" spans="2:9" ht="15.75" customHeight="1" x14ac:dyDescent="0.25">
      <c r="B567" s="1"/>
      <c r="D567" s="2"/>
      <c r="E567" s="2"/>
      <c r="H567" s="2"/>
      <c r="I567" s="2"/>
    </row>
    <row r="568" spans="2:9" ht="15.75" customHeight="1" x14ac:dyDescent="0.25">
      <c r="B568" s="1"/>
      <c r="D568" s="2"/>
      <c r="E568" s="2"/>
      <c r="H568" s="2"/>
      <c r="I568" s="2"/>
    </row>
    <row r="569" spans="2:9" ht="15.75" customHeight="1" x14ac:dyDescent="0.25">
      <c r="B569" s="1"/>
      <c r="D569" s="2"/>
      <c r="E569" s="2"/>
      <c r="H569" s="2"/>
      <c r="I569" s="2"/>
    </row>
    <row r="570" spans="2:9" ht="15.75" customHeight="1" x14ac:dyDescent="0.25">
      <c r="B570" s="1"/>
      <c r="D570" s="2"/>
      <c r="E570" s="2"/>
      <c r="H570" s="2"/>
      <c r="I570" s="2"/>
    </row>
    <row r="571" spans="2:9" ht="15.75" customHeight="1" x14ac:dyDescent="0.25">
      <c r="B571" s="1"/>
      <c r="D571" s="2"/>
      <c r="E571" s="2"/>
      <c r="H571" s="2"/>
      <c r="I571" s="2"/>
    </row>
    <row r="572" spans="2:9" ht="15.75" customHeight="1" x14ac:dyDescent="0.25">
      <c r="B572" s="1"/>
      <c r="D572" s="2"/>
      <c r="E572" s="2"/>
      <c r="H572" s="2"/>
      <c r="I572" s="2"/>
    </row>
    <row r="573" spans="2:9" ht="15.75" customHeight="1" x14ac:dyDescent="0.25">
      <c r="B573" s="1"/>
      <c r="D573" s="2"/>
      <c r="E573" s="2"/>
      <c r="H573" s="2"/>
      <c r="I573" s="2"/>
    </row>
    <row r="574" spans="2:9" ht="15.75" customHeight="1" x14ac:dyDescent="0.25">
      <c r="B574" s="1"/>
      <c r="D574" s="2"/>
      <c r="E574" s="2"/>
      <c r="H574" s="2"/>
      <c r="I574" s="2"/>
    </row>
    <row r="575" spans="2:9" ht="15.75" customHeight="1" x14ac:dyDescent="0.25">
      <c r="B575" s="1"/>
      <c r="D575" s="2"/>
      <c r="E575" s="2"/>
      <c r="H575" s="2"/>
      <c r="I575" s="2"/>
    </row>
    <row r="576" spans="2:9" ht="15.75" customHeight="1" x14ac:dyDescent="0.25">
      <c r="B576" s="1"/>
      <c r="D576" s="2"/>
      <c r="E576" s="2"/>
      <c r="H576" s="2"/>
      <c r="I576" s="2"/>
    </row>
    <row r="577" spans="2:9" ht="15.75" customHeight="1" x14ac:dyDescent="0.25">
      <c r="B577" s="1"/>
      <c r="D577" s="2"/>
      <c r="E577" s="2"/>
      <c r="H577" s="2"/>
      <c r="I577" s="2"/>
    </row>
    <row r="578" spans="2:9" ht="15.75" customHeight="1" x14ac:dyDescent="0.25">
      <c r="B578" s="1"/>
      <c r="D578" s="2"/>
      <c r="E578" s="2"/>
      <c r="H578" s="2"/>
      <c r="I578" s="2"/>
    </row>
    <row r="579" spans="2:9" ht="15.75" customHeight="1" x14ac:dyDescent="0.25">
      <c r="B579" s="1"/>
      <c r="D579" s="2"/>
      <c r="E579" s="2"/>
      <c r="H579" s="2"/>
      <c r="I579" s="2"/>
    </row>
    <row r="580" spans="2:9" ht="15.75" customHeight="1" x14ac:dyDescent="0.25">
      <c r="B580" s="1"/>
      <c r="D580" s="2"/>
      <c r="E580" s="2"/>
      <c r="H580" s="2"/>
      <c r="I580" s="2"/>
    </row>
    <row r="581" spans="2:9" ht="15.75" customHeight="1" x14ac:dyDescent="0.25">
      <c r="B581" s="1"/>
      <c r="D581" s="2"/>
      <c r="E581" s="2"/>
      <c r="H581" s="2"/>
      <c r="I581" s="2"/>
    </row>
    <row r="582" spans="2:9" ht="15.75" customHeight="1" x14ac:dyDescent="0.25">
      <c r="B582" s="1"/>
      <c r="D582" s="2"/>
      <c r="E582" s="2"/>
      <c r="H582" s="2"/>
      <c r="I582" s="2"/>
    </row>
    <row r="583" spans="2:9" ht="15.75" customHeight="1" x14ac:dyDescent="0.25">
      <c r="B583" s="1"/>
      <c r="D583" s="2"/>
      <c r="E583" s="2"/>
      <c r="H583" s="2"/>
      <c r="I583" s="2"/>
    </row>
    <row r="584" spans="2:9" ht="15.75" customHeight="1" x14ac:dyDescent="0.25">
      <c r="B584" s="1"/>
      <c r="D584" s="2"/>
      <c r="E584" s="2"/>
      <c r="H584" s="2"/>
      <c r="I584" s="2"/>
    </row>
    <row r="585" spans="2:9" ht="15.75" customHeight="1" x14ac:dyDescent="0.25">
      <c r="B585" s="1"/>
      <c r="D585" s="2"/>
      <c r="E585" s="2"/>
      <c r="H585" s="2"/>
      <c r="I585" s="2"/>
    </row>
    <row r="586" spans="2:9" ht="15.75" customHeight="1" x14ac:dyDescent="0.25">
      <c r="B586" s="1"/>
      <c r="D586" s="2"/>
      <c r="E586" s="2"/>
      <c r="H586" s="2"/>
      <c r="I586" s="2"/>
    </row>
    <row r="587" spans="2:9" ht="15.75" customHeight="1" x14ac:dyDescent="0.25">
      <c r="B587" s="1"/>
      <c r="D587" s="2"/>
      <c r="E587" s="2"/>
      <c r="H587" s="2"/>
      <c r="I587" s="2"/>
    </row>
    <row r="588" spans="2:9" ht="15.75" customHeight="1" x14ac:dyDescent="0.25">
      <c r="B588" s="1"/>
      <c r="D588" s="2"/>
      <c r="E588" s="2"/>
      <c r="H588" s="2"/>
      <c r="I588" s="2"/>
    </row>
    <row r="589" spans="2:9" ht="15.75" customHeight="1" x14ac:dyDescent="0.25">
      <c r="B589" s="1"/>
      <c r="D589" s="2"/>
      <c r="E589" s="2"/>
      <c r="H589" s="2"/>
      <c r="I589" s="2"/>
    </row>
    <row r="590" spans="2:9" ht="15.75" customHeight="1" x14ac:dyDescent="0.25">
      <c r="B590" s="1"/>
      <c r="D590" s="2"/>
      <c r="E590" s="2"/>
      <c r="H590" s="2"/>
      <c r="I590" s="2"/>
    </row>
    <row r="591" spans="2:9" ht="15.75" customHeight="1" x14ac:dyDescent="0.25">
      <c r="B591" s="1"/>
      <c r="D591" s="2"/>
      <c r="E591" s="2"/>
      <c r="H591" s="2"/>
      <c r="I591" s="2"/>
    </row>
    <row r="592" spans="2:9" ht="15.75" customHeight="1" x14ac:dyDescent="0.25">
      <c r="B592" s="1"/>
      <c r="D592" s="2"/>
      <c r="E592" s="2"/>
      <c r="H592" s="2"/>
      <c r="I592" s="2"/>
    </row>
    <row r="593" spans="2:9" ht="15.75" customHeight="1" x14ac:dyDescent="0.25">
      <c r="B593" s="1"/>
      <c r="D593" s="2"/>
      <c r="E593" s="2"/>
      <c r="H593" s="2"/>
      <c r="I593" s="2"/>
    </row>
    <row r="594" spans="2:9" ht="15.75" customHeight="1" x14ac:dyDescent="0.25">
      <c r="B594" s="1"/>
      <c r="D594" s="2"/>
      <c r="E594" s="2"/>
      <c r="H594" s="2"/>
      <c r="I594" s="2"/>
    </row>
    <row r="595" spans="2:9" ht="15.75" customHeight="1" x14ac:dyDescent="0.25">
      <c r="B595" s="1"/>
      <c r="D595" s="2"/>
      <c r="E595" s="2"/>
      <c r="H595" s="2"/>
      <c r="I595" s="2"/>
    </row>
    <row r="596" spans="2:9" ht="15.75" customHeight="1" x14ac:dyDescent="0.25">
      <c r="B596" s="1"/>
      <c r="D596" s="2"/>
      <c r="E596" s="2"/>
      <c r="H596" s="2"/>
      <c r="I596" s="2"/>
    </row>
    <row r="597" spans="2:9" ht="15.75" customHeight="1" x14ac:dyDescent="0.25">
      <c r="B597" s="1"/>
      <c r="D597" s="2"/>
      <c r="E597" s="2"/>
      <c r="H597" s="2"/>
      <c r="I597" s="2"/>
    </row>
    <row r="598" spans="2:9" ht="15.75" customHeight="1" x14ac:dyDescent="0.25">
      <c r="B598" s="1"/>
      <c r="D598" s="2"/>
      <c r="E598" s="2"/>
      <c r="H598" s="2"/>
      <c r="I598" s="2"/>
    </row>
    <row r="599" spans="2:9" ht="15.75" customHeight="1" x14ac:dyDescent="0.25">
      <c r="B599" s="1"/>
      <c r="D599" s="2"/>
      <c r="E599" s="2"/>
      <c r="H599" s="2"/>
      <c r="I599" s="2"/>
    </row>
    <row r="600" spans="2:9" ht="15.75" customHeight="1" x14ac:dyDescent="0.25">
      <c r="B600" s="1"/>
      <c r="D600" s="2"/>
      <c r="E600" s="2"/>
      <c r="H600" s="2"/>
      <c r="I600" s="2"/>
    </row>
    <row r="601" spans="2:9" ht="15.75" customHeight="1" x14ac:dyDescent="0.25">
      <c r="B601" s="1"/>
      <c r="D601" s="2"/>
      <c r="E601" s="2"/>
      <c r="H601" s="2"/>
      <c r="I601" s="2"/>
    </row>
    <row r="602" spans="2:9" ht="15.75" customHeight="1" x14ac:dyDescent="0.25">
      <c r="B602" s="1"/>
      <c r="D602" s="2"/>
      <c r="E602" s="2"/>
      <c r="H602" s="2"/>
      <c r="I602" s="2"/>
    </row>
    <row r="603" spans="2:9" ht="15.75" customHeight="1" x14ac:dyDescent="0.25">
      <c r="B603" s="1"/>
      <c r="D603" s="2"/>
      <c r="E603" s="2"/>
      <c r="H603" s="2"/>
      <c r="I603" s="2"/>
    </row>
    <row r="604" spans="2:9" ht="15.75" customHeight="1" x14ac:dyDescent="0.25">
      <c r="B604" s="1"/>
      <c r="D604" s="2"/>
      <c r="E604" s="2"/>
      <c r="H604" s="2"/>
      <c r="I604" s="2"/>
    </row>
    <row r="605" spans="2:9" ht="15.75" customHeight="1" x14ac:dyDescent="0.25">
      <c r="B605" s="1"/>
      <c r="D605" s="2"/>
      <c r="E605" s="2"/>
      <c r="H605" s="2"/>
      <c r="I605" s="2"/>
    </row>
    <row r="606" spans="2:9" ht="15.75" customHeight="1" x14ac:dyDescent="0.25">
      <c r="B606" s="1"/>
      <c r="D606" s="2"/>
      <c r="E606" s="2"/>
      <c r="H606" s="2"/>
      <c r="I606" s="2"/>
    </row>
    <row r="607" spans="2:9" ht="15.75" customHeight="1" x14ac:dyDescent="0.25">
      <c r="B607" s="1"/>
      <c r="D607" s="2"/>
      <c r="E607" s="2"/>
      <c r="H607" s="2"/>
      <c r="I607" s="2"/>
    </row>
    <row r="608" spans="2:9" ht="15.75" customHeight="1" x14ac:dyDescent="0.25">
      <c r="B608" s="1"/>
      <c r="D608" s="2"/>
      <c r="E608" s="2"/>
      <c r="H608" s="2"/>
      <c r="I608" s="2"/>
    </row>
    <row r="609" spans="2:9" ht="15.75" customHeight="1" x14ac:dyDescent="0.25">
      <c r="B609" s="1"/>
      <c r="D609" s="2"/>
      <c r="E609" s="2"/>
      <c r="H609" s="2"/>
      <c r="I609" s="2"/>
    </row>
    <row r="610" spans="2:9" ht="15.75" customHeight="1" x14ac:dyDescent="0.25">
      <c r="B610" s="1"/>
      <c r="D610" s="2"/>
      <c r="E610" s="2"/>
      <c r="H610" s="2"/>
      <c r="I610" s="2"/>
    </row>
    <row r="611" spans="2:9" ht="15.75" customHeight="1" x14ac:dyDescent="0.25">
      <c r="B611" s="1"/>
      <c r="D611" s="2"/>
      <c r="E611" s="2"/>
      <c r="H611" s="2"/>
      <c r="I611" s="2"/>
    </row>
    <row r="612" spans="2:9" ht="15.75" customHeight="1" x14ac:dyDescent="0.25">
      <c r="B612" s="1"/>
      <c r="D612" s="2"/>
      <c r="E612" s="2"/>
      <c r="H612" s="2"/>
      <c r="I612" s="2"/>
    </row>
    <row r="613" spans="2:9" ht="15.75" customHeight="1" x14ac:dyDescent="0.25">
      <c r="B613" s="1"/>
      <c r="D613" s="2"/>
      <c r="E613" s="2"/>
      <c r="H613" s="2"/>
      <c r="I613" s="2"/>
    </row>
    <row r="614" spans="2:9" ht="15.75" customHeight="1" x14ac:dyDescent="0.25">
      <c r="B614" s="1"/>
      <c r="D614" s="2"/>
      <c r="E614" s="2"/>
      <c r="H614" s="2"/>
      <c r="I614" s="2"/>
    </row>
    <row r="615" spans="2:9" ht="15.75" customHeight="1" x14ac:dyDescent="0.25">
      <c r="B615" s="1"/>
      <c r="D615" s="2"/>
      <c r="E615" s="2"/>
      <c r="H615" s="2"/>
      <c r="I615" s="2"/>
    </row>
    <row r="616" spans="2:9" ht="15.75" customHeight="1" x14ac:dyDescent="0.25">
      <c r="B616" s="1"/>
      <c r="D616" s="2"/>
      <c r="E616" s="2"/>
      <c r="H616" s="2"/>
      <c r="I616" s="2"/>
    </row>
    <row r="617" spans="2:9" ht="15.75" customHeight="1" x14ac:dyDescent="0.25">
      <c r="B617" s="1"/>
      <c r="D617" s="2"/>
      <c r="E617" s="2"/>
      <c r="H617" s="2"/>
      <c r="I617" s="2"/>
    </row>
    <row r="618" spans="2:9" ht="15.75" customHeight="1" x14ac:dyDescent="0.25">
      <c r="B618" s="1"/>
      <c r="D618" s="2"/>
      <c r="E618" s="2"/>
      <c r="H618" s="2"/>
      <c r="I618" s="2"/>
    </row>
    <row r="619" spans="2:9" ht="15.75" customHeight="1" x14ac:dyDescent="0.25">
      <c r="B619" s="1"/>
      <c r="D619" s="2"/>
      <c r="E619" s="2"/>
      <c r="H619" s="2"/>
      <c r="I619" s="2"/>
    </row>
    <row r="620" spans="2:9" ht="15.75" customHeight="1" x14ac:dyDescent="0.25">
      <c r="B620" s="1"/>
      <c r="D620" s="2"/>
      <c r="E620" s="2"/>
      <c r="H620" s="2"/>
      <c r="I620" s="2"/>
    </row>
    <row r="621" spans="2:9" ht="15.75" customHeight="1" x14ac:dyDescent="0.25">
      <c r="B621" s="1"/>
      <c r="D621" s="2"/>
      <c r="E621" s="2"/>
      <c r="H621" s="2"/>
      <c r="I621" s="2"/>
    </row>
    <row r="622" spans="2:9" ht="15.75" customHeight="1" x14ac:dyDescent="0.25">
      <c r="B622" s="1"/>
      <c r="D622" s="2"/>
      <c r="E622" s="2"/>
      <c r="H622" s="2"/>
      <c r="I622" s="2"/>
    </row>
    <row r="623" spans="2:9" ht="15.75" customHeight="1" x14ac:dyDescent="0.25">
      <c r="B623" s="1"/>
      <c r="D623" s="2"/>
      <c r="E623" s="2"/>
      <c r="H623" s="2"/>
      <c r="I623" s="2"/>
    </row>
    <row r="624" spans="2:9" ht="15.75" customHeight="1" x14ac:dyDescent="0.25">
      <c r="B624" s="1"/>
      <c r="D624" s="2"/>
      <c r="E624" s="2"/>
      <c r="H624" s="2"/>
      <c r="I624" s="2"/>
    </row>
    <row r="625" spans="2:9" ht="15.75" customHeight="1" x14ac:dyDescent="0.25">
      <c r="B625" s="1"/>
      <c r="D625" s="2"/>
      <c r="E625" s="2"/>
      <c r="H625" s="2"/>
      <c r="I625" s="2"/>
    </row>
    <row r="626" spans="2:9" ht="15.75" customHeight="1" x14ac:dyDescent="0.25">
      <c r="B626" s="1"/>
      <c r="D626" s="2"/>
      <c r="E626" s="2"/>
      <c r="H626" s="2"/>
      <c r="I626" s="2"/>
    </row>
    <row r="627" spans="2:9" ht="15.75" customHeight="1" x14ac:dyDescent="0.25">
      <c r="B627" s="1"/>
      <c r="D627" s="2"/>
      <c r="E627" s="2"/>
      <c r="H627" s="2"/>
      <c r="I627" s="2"/>
    </row>
    <row r="628" spans="2:9" ht="15.75" customHeight="1" x14ac:dyDescent="0.25">
      <c r="B628" s="1"/>
      <c r="D628" s="2"/>
      <c r="E628" s="2"/>
      <c r="H628" s="2"/>
      <c r="I628" s="2"/>
    </row>
    <row r="629" spans="2:9" ht="15.75" customHeight="1" x14ac:dyDescent="0.25">
      <c r="B629" s="1"/>
      <c r="D629" s="2"/>
      <c r="E629" s="2"/>
      <c r="H629" s="2"/>
      <c r="I629" s="2"/>
    </row>
    <row r="630" spans="2:9" ht="15.75" customHeight="1" x14ac:dyDescent="0.25">
      <c r="B630" s="1"/>
      <c r="D630" s="2"/>
      <c r="E630" s="2"/>
      <c r="H630" s="2"/>
      <c r="I630" s="2"/>
    </row>
    <row r="631" spans="2:9" ht="15.75" customHeight="1" x14ac:dyDescent="0.25">
      <c r="B631" s="1"/>
      <c r="D631" s="2"/>
      <c r="E631" s="2"/>
      <c r="H631" s="2"/>
      <c r="I631" s="2"/>
    </row>
    <row r="632" spans="2:9" ht="15.75" customHeight="1" x14ac:dyDescent="0.25">
      <c r="B632" s="1"/>
      <c r="D632" s="2"/>
      <c r="E632" s="2"/>
      <c r="H632" s="2"/>
      <c r="I632" s="2"/>
    </row>
    <row r="633" spans="2:9" ht="15.75" customHeight="1" x14ac:dyDescent="0.25">
      <c r="B633" s="1"/>
      <c r="D633" s="2"/>
      <c r="E633" s="2"/>
      <c r="H633" s="2"/>
      <c r="I633" s="2"/>
    </row>
    <row r="634" spans="2:9" ht="15.75" customHeight="1" x14ac:dyDescent="0.25">
      <c r="B634" s="1"/>
      <c r="D634" s="2"/>
      <c r="E634" s="2"/>
      <c r="H634" s="2"/>
      <c r="I634" s="2"/>
    </row>
    <row r="635" spans="2:9" ht="15.75" customHeight="1" x14ac:dyDescent="0.25">
      <c r="B635" s="1"/>
      <c r="D635" s="2"/>
      <c r="E635" s="2"/>
      <c r="H635" s="2"/>
      <c r="I635" s="2"/>
    </row>
    <row r="636" spans="2:9" ht="15.75" customHeight="1" x14ac:dyDescent="0.25">
      <c r="B636" s="1"/>
      <c r="D636" s="2"/>
      <c r="E636" s="2"/>
      <c r="H636" s="2"/>
      <c r="I636" s="2"/>
    </row>
    <row r="637" spans="2:9" ht="15.75" customHeight="1" x14ac:dyDescent="0.25">
      <c r="B637" s="1"/>
      <c r="D637" s="2"/>
      <c r="E637" s="2"/>
      <c r="H637" s="2"/>
      <c r="I637" s="2"/>
    </row>
    <row r="638" spans="2:9" ht="15.75" customHeight="1" x14ac:dyDescent="0.25">
      <c r="B638" s="1"/>
      <c r="D638" s="2"/>
      <c r="E638" s="2"/>
      <c r="H638" s="2"/>
      <c r="I638" s="2"/>
    </row>
    <row r="639" spans="2:9" ht="15.75" customHeight="1" x14ac:dyDescent="0.25">
      <c r="B639" s="1"/>
      <c r="D639" s="2"/>
      <c r="E639" s="2"/>
      <c r="H639" s="2"/>
      <c r="I639" s="2"/>
    </row>
    <row r="640" spans="2:9" ht="15.75" customHeight="1" x14ac:dyDescent="0.25">
      <c r="B640" s="1"/>
      <c r="D640" s="2"/>
      <c r="E640" s="2"/>
      <c r="H640" s="2"/>
      <c r="I640" s="2"/>
    </row>
    <row r="641" spans="2:9" ht="15.75" customHeight="1" x14ac:dyDescent="0.25">
      <c r="B641" s="1"/>
      <c r="D641" s="2"/>
      <c r="E641" s="2"/>
      <c r="H641" s="2"/>
      <c r="I641" s="2"/>
    </row>
    <row r="642" spans="2:9" ht="15.75" customHeight="1" x14ac:dyDescent="0.25">
      <c r="B642" s="1"/>
      <c r="D642" s="2"/>
      <c r="E642" s="2"/>
      <c r="H642" s="2"/>
      <c r="I642" s="2"/>
    </row>
    <row r="643" spans="2:9" ht="15.75" customHeight="1" x14ac:dyDescent="0.25">
      <c r="B643" s="1"/>
      <c r="D643" s="2"/>
      <c r="E643" s="2"/>
      <c r="H643" s="2"/>
      <c r="I643" s="2"/>
    </row>
    <row r="644" spans="2:9" ht="15.75" customHeight="1" x14ac:dyDescent="0.25">
      <c r="B644" s="1"/>
      <c r="D644" s="2"/>
      <c r="E644" s="2"/>
      <c r="H644" s="2"/>
      <c r="I644" s="2"/>
    </row>
    <row r="645" spans="2:9" ht="15.75" customHeight="1" x14ac:dyDescent="0.25">
      <c r="B645" s="1"/>
      <c r="D645" s="2"/>
      <c r="E645" s="2"/>
      <c r="H645" s="2"/>
      <c r="I645" s="2"/>
    </row>
    <row r="646" spans="2:9" ht="15.75" customHeight="1" x14ac:dyDescent="0.25">
      <c r="B646" s="1"/>
      <c r="D646" s="2"/>
      <c r="E646" s="2"/>
      <c r="H646" s="2"/>
      <c r="I646" s="2"/>
    </row>
    <row r="647" spans="2:9" ht="15.75" customHeight="1" x14ac:dyDescent="0.25">
      <c r="B647" s="1"/>
      <c r="D647" s="2"/>
      <c r="E647" s="2"/>
      <c r="H647" s="2"/>
      <c r="I647" s="2"/>
    </row>
    <row r="648" spans="2:9" ht="15.75" customHeight="1" x14ac:dyDescent="0.25">
      <c r="B648" s="1"/>
      <c r="D648" s="2"/>
      <c r="E648" s="2"/>
      <c r="H648" s="2"/>
      <c r="I648" s="2"/>
    </row>
    <row r="649" spans="2:9" ht="15.75" customHeight="1" x14ac:dyDescent="0.25">
      <c r="B649" s="1"/>
      <c r="D649" s="2"/>
      <c r="E649" s="2"/>
      <c r="H649" s="2"/>
      <c r="I649" s="2"/>
    </row>
    <row r="650" spans="2:9" ht="15.75" customHeight="1" x14ac:dyDescent="0.25">
      <c r="B650" s="1"/>
      <c r="D650" s="2"/>
      <c r="E650" s="2"/>
      <c r="H650" s="2"/>
      <c r="I650" s="2"/>
    </row>
    <row r="651" spans="2:9" ht="15.75" customHeight="1" x14ac:dyDescent="0.25">
      <c r="B651" s="1"/>
      <c r="D651" s="2"/>
      <c r="E651" s="2"/>
      <c r="H651" s="2"/>
      <c r="I651" s="2"/>
    </row>
    <row r="652" spans="2:9" ht="15.75" customHeight="1" x14ac:dyDescent="0.25">
      <c r="B652" s="1"/>
      <c r="D652" s="2"/>
      <c r="E652" s="2"/>
      <c r="H652" s="2"/>
      <c r="I652" s="2"/>
    </row>
    <row r="653" spans="2:9" ht="15.75" customHeight="1" x14ac:dyDescent="0.25">
      <c r="B653" s="1"/>
      <c r="D653" s="2"/>
      <c r="E653" s="2"/>
      <c r="H653" s="2"/>
      <c r="I653" s="2"/>
    </row>
    <row r="654" spans="2:9" ht="15.75" customHeight="1" x14ac:dyDescent="0.25">
      <c r="B654" s="1"/>
      <c r="D654" s="2"/>
      <c r="E654" s="2"/>
      <c r="H654" s="2"/>
      <c r="I654" s="2"/>
    </row>
    <row r="655" spans="2:9" ht="15.75" customHeight="1" x14ac:dyDescent="0.25">
      <c r="B655" s="1"/>
      <c r="D655" s="2"/>
      <c r="E655" s="2"/>
      <c r="H655" s="2"/>
      <c r="I655" s="2"/>
    </row>
    <row r="656" spans="2:9" ht="15.75" customHeight="1" x14ac:dyDescent="0.25">
      <c r="B656" s="1"/>
      <c r="D656" s="2"/>
      <c r="E656" s="2"/>
      <c r="H656" s="2"/>
      <c r="I656" s="2"/>
    </row>
    <row r="657" spans="2:9" ht="15.75" customHeight="1" x14ac:dyDescent="0.25">
      <c r="B657" s="1"/>
      <c r="D657" s="2"/>
      <c r="E657" s="2"/>
      <c r="H657" s="2"/>
      <c r="I657" s="2"/>
    </row>
    <row r="658" spans="2:9" ht="15.75" customHeight="1" x14ac:dyDescent="0.25">
      <c r="B658" s="1"/>
      <c r="D658" s="2"/>
      <c r="E658" s="2"/>
      <c r="H658" s="2"/>
      <c r="I658" s="2"/>
    </row>
    <row r="659" spans="2:9" ht="15.75" customHeight="1" x14ac:dyDescent="0.25">
      <c r="B659" s="1"/>
      <c r="D659" s="2"/>
      <c r="E659" s="2"/>
      <c r="H659" s="2"/>
      <c r="I659" s="2"/>
    </row>
    <row r="660" spans="2:9" ht="15.75" customHeight="1" x14ac:dyDescent="0.25">
      <c r="B660" s="1"/>
      <c r="D660" s="2"/>
      <c r="E660" s="2"/>
      <c r="H660" s="2"/>
      <c r="I660" s="2"/>
    </row>
    <row r="661" spans="2:9" ht="15.75" customHeight="1" x14ac:dyDescent="0.25">
      <c r="B661" s="1"/>
      <c r="D661" s="2"/>
      <c r="E661" s="2"/>
      <c r="H661" s="2"/>
      <c r="I661" s="2"/>
    </row>
    <row r="662" spans="2:9" ht="15.75" customHeight="1" x14ac:dyDescent="0.25">
      <c r="B662" s="1"/>
      <c r="D662" s="2"/>
      <c r="E662" s="2"/>
      <c r="H662" s="2"/>
      <c r="I662" s="2"/>
    </row>
    <row r="663" spans="2:9" ht="15.75" customHeight="1" x14ac:dyDescent="0.25">
      <c r="B663" s="1"/>
      <c r="D663" s="2"/>
      <c r="E663" s="2"/>
      <c r="H663" s="2"/>
      <c r="I663" s="2"/>
    </row>
    <row r="664" spans="2:9" ht="15.75" customHeight="1" x14ac:dyDescent="0.25">
      <c r="B664" s="1"/>
      <c r="D664" s="2"/>
      <c r="E664" s="2"/>
      <c r="H664" s="2"/>
      <c r="I664" s="2"/>
    </row>
    <row r="665" spans="2:9" ht="15.75" customHeight="1" x14ac:dyDescent="0.25">
      <c r="B665" s="1"/>
      <c r="D665" s="2"/>
      <c r="E665" s="2"/>
      <c r="H665" s="2"/>
      <c r="I665" s="2"/>
    </row>
    <row r="666" spans="2:9" ht="15.75" customHeight="1" x14ac:dyDescent="0.25">
      <c r="B666" s="1"/>
      <c r="D666" s="2"/>
      <c r="E666" s="2"/>
      <c r="H666" s="2"/>
      <c r="I666" s="2"/>
    </row>
    <row r="667" spans="2:9" ht="15.75" customHeight="1" x14ac:dyDescent="0.25">
      <c r="B667" s="1"/>
      <c r="D667" s="2"/>
      <c r="E667" s="2"/>
      <c r="H667" s="2"/>
      <c r="I667" s="2"/>
    </row>
    <row r="668" spans="2:9" ht="15.75" customHeight="1" x14ac:dyDescent="0.25">
      <c r="B668" s="1"/>
      <c r="D668" s="2"/>
      <c r="E668" s="2"/>
      <c r="H668" s="2"/>
      <c r="I668" s="2"/>
    </row>
    <row r="669" spans="2:9" ht="15.75" customHeight="1" x14ac:dyDescent="0.25">
      <c r="B669" s="1"/>
      <c r="D669" s="2"/>
      <c r="E669" s="2"/>
      <c r="H669" s="2"/>
      <c r="I669" s="2"/>
    </row>
    <row r="670" spans="2:9" ht="15.75" customHeight="1" x14ac:dyDescent="0.25">
      <c r="B670" s="1"/>
      <c r="D670" s="2"/>
      <c r="E670" s="2"/>
      <c r="H670" s="2"/>
      <c r="I670" s="2"/>
    </row>
    <row r="671" spans="2:9" ht="15.75" customHeight="1" x14ac:dyDescent="0.25">
      <c r="B671" s="1"/>
      <c r="D671" s="2"/>
      <c r="E671" s="2"/>
      <c r="H671" s="2"/>
      <c r="I671" s="2"/>
    </row>
    <row r="672" spans="2:9" ht="15.75" customHeight="1" x14ac:dyDescent="0.25">
      <c r="B672" s="1"/>
      <c r="D672" s="2"/>
      <c r="E672" s="2"/>
      <c r="H672" s="2"/>
      <c r="I672" s="2"/>
    </row>
    <row r="673" spans="2:9" ht="15.75" customHeight="1" x14ac:dyDescent="0.25">
      <c r="B673" s="1"/>
      <c r="D673" s="2"/>
      <c r="E673" s="2"/>
      <c r="H673" s="2"/>
      <c r="I673" s="2"/>
    </row>
    <row r="674" spans="2:9" ht="15.75" customHeight="1" x14ac:dyDescent="0.25">
      <c r="B674" s="1"/>
      <c r="D674" s="2"/>
      <c r="E674" s="2"/>
      <c r="H674" s="2"/>
      <c r="I674" s="2"/>
    </row>
    <row r="675" spans="2:9" ht="15.75" customHeight="1" x14ac:dyDescent="0.25">
      <c r="B675" s="1"/>
      <c r="D675" s="2"/>
      <c r="E675" s="2"/>
      <c r="H675" s="2"/>
      <c r="I675" s="2"/>
    </row>
    <row r="676" spans="2:9" ht="15.75" customHeight="1" x14ac:dyDescent="0.25">
      <c r="B676" s="1"/>
      <c r="D676" s="2"/>
      <c r="E676" s="2"/>
      <c r="H676" s="2"/>
      <c r="I676" s="2"/>
    </row>
    <row r="677" spans="2:9" ht="15.75" customHeight="1" x14ac:dyDescent="0.25">
      <c r="B677" s="1"/>
      <c r="D677" s="2"/>
      <c r="E677" s="2"/>
      <c r="H677" s="2"/>
      <c r="I677" s="2"/>
    </row>
    <row r="678" spans="2:9" ht="15.75" customHeight="1" x14ac:dyDescent="0.25">
      <c r="B678" s="1"/>
      <c r="D678" s="2"/>
      <c r="E678" s="2"/>
      <c r="H678" s="2"/>
      <c r="I678" s="2"/>
    </row>
    <row r="679" spans="2:9" ht="15.75" customHeight="1" x14ac:dyDescent="0.25">
      <c r="B679" s="1"/>
      <c r="D679" s="2"/>
      <c r="E679" s="2"/>
      <c r="H679" s="2"/>
      <c r="I679" s="2"/>
    </row>
    <row r="680" spans="2:9" ht="15.75" customHeight="1" x14ac:dyDescent="0.25">
      <c r="B680" s="1"/>
      <c r="D680" s="2"/>
      <c r="E680" s="2"/>
      <c r="H680" s="2"/>
      <c r="I680" s="2"/>
    </row>
    <row r="681" spans="2:9" ht="15.75" customHeight="1" x14ac:dyDescent="0.25">
      <c r="B681" s="1"/>
      <c r="D681" s="2"/>
      <c r="E681" s="2"/>
      <c r="H681" s="2"/>
      <c r="I681" s="2"/>
    </row>
    <row r="682" spans="2:9" ht="15.75" customHeight="1" x14ac:dyDescent="0.25">
      <c r="B682" s="1"/>
      <c r="D682" s="2"/>
      <c r="E682" s="2"/>
      <c r="H682" s="2"/>
      <c r="I682" s="2"/>
    </row>
    <row r="683" spans="2:9" ht="15.75" customHeight="1" x14ac:dyDescent="0.25">
      <c r="B683" s="1"/>
      <c r="D683" s="2"/>
      <c r="E683" s="2"/>
      <c r="H683" s="2"/>
      <c r="I683" s="2"/>
    </row>
    <row r="684" spans="2:9" ht="15.75" customHeight="1" x14ac:dyDescent="0.25">
      <c r="B684" s="1"/>
      <c r="D684" s="2"/>
      <c r="E684" s="2"/>
      <c r="H684" s="2"/>
      <c r="I684" s="2"/>
    </row>
    <row r="685" spans="2:9" ht="15.75" customHeight="1" x14ac:dyDescent="0.25">
      <c r="B685" s="1"/>
      <c r="D685" s="2"/>
      <c r="E685" s="2"/>
      <c r="H685" s="2"/>
      <c r="I685" s="2"/>
    </row>
    <row r="686" spans="2:9" ht="15.75" customHeight="1" x14ac:dyDescent="0.25">
      <c r="B686" s="1"/>
      <c r="D686" s="2"/>
      <c r="E686" s="2"/>
      <c r="H686" s="2"/>
      <c r="I686" s="2"/>
    </row>
    <row r="687" spans="2:9" ht="15.75" customHeight="1" x14ac:dyDescent="0.25">
      <c r="B687" s="1"/>
      <c r="D687" s="2"/>
      <c r="E687" s="2"/>
      <c r="H687" s="2"/>
      <c r="I687" s="2"/>
    </row>
    <row r="688" spans="2:9" ht="15.75" customHeight="1" x14ac:dyDescent="0.25">
      <c r="B688" s="1"/>
      <c r="D688" s="2"/>
      <c r="E688" s="2"/>
      <c r="H688" s="2"/>
      <c r="I688" s="2"/>
    </row>
    <row r="689" spans="2:9" ht="15.75" customHeight="1" x14ac:dyDescent="0.25">
      <c r="B689" s="1"/>
      <c r="D689" s="2"/>
      <c r="E689" s="2"/>
      <c r="H689" s="2"/>
      <c r="I689" s="2"/>
    </row>
    <row r="690" spans="2:9" ht="15.75" customHeight="1" x14ac:dyDescent="0.25">
      <c r="B690" s="1"/>
      <c r="D690" s="2"/>
      <c r="E690" s="2"/>
      <c r="H690" s="2"/>
      <c r="I690" s="2"/>
    </row>
    <row r="691" spans="2:9" ht="15.75" customHeight="1" x14ac:dyDescent="0.25">
      <c r="B691" s="1"/>
      <c r="D691" s="2"/>
      <c r="E691" s="2"/>
      <c r="H691" s="2"/>
      <c r="I691" s="2"/>
    </row>
    <row r="692" spans="2:9" ht="15.75" customHeight="1" x14ac:dyDescent="0.25">
      <c r="B692" s="1"/>
      <c r="D692" s="2"/>
      <c r="E692" s="2"/>
      <c r="H692" s="2"/>
      <c r="I692" s="2"/>
    </row>
    <row r="693" spans="2:9" ht="15.75" customHeight="1" x14ac:dyDescent="0.25">
      <c r="B693" s="1"/>
      <c r="D693" s="2"/>
      <c r="E693" s="2"/>
      <c r="H693" s="2"/>
      <c r="I693" s="2"/>
    </row>
    <row r="694" spans="2:9" ht="15.75" customHeight="1" x14ac:dyDescent="0.25">
      <c r="B694" s="1"/>
      <c r="D694" s="2"/>
      <c r="E694" s="2"/>
      <c r="H694" s="2"/>
      <c r="I694" s="2"/>
    </row>
    <row r="695" spans="2:9" ht="15.75" customHeight="1" x14ac:dyDescent="0.25">
      <c r="B695" s="1"/>
      <c r="D695" s="2"/>
      <c r="E695" s="2"/>
      <c r="H695" s="2"/>
      <c r="I695" s="2"/>
    </row>
    <row r="696" spans="2:9" ht="15.75" customHeight="1" x14ac:dyDescent="0.25">
      <c r="B696" s="1"/>
      <c r="D696" s="2"/>
      <c r="E696" s="2"/>
      <c r="H696" s="2"/>
      <c r="I696" s="2"/>
    </row>
    <row r="697" spans="2:9" ht="15.75" customHeight="1" x14ac:dyDescent="0.25">
      <c r="B697" s="1"/>
      <c r="D697" s="2"/>
      <c r="E697" s="2"/>
      <c r="H697" s="2"/>
      <c r="I697" s="2"/>
    </row>
    <row r="698" spans="2:9" ht="15.75" customHeight="1" x14ac:dyDescent="0.25">
      <c r="B698" s="1"/>
      <c r="D698" s="2"/>
      <c r="E698" s="2"/>
      <c r="H698" s="2"/>
      <c r="I698" s="2"/>
    </row>
    <row r="699" spans="2:9" ht="15.75" customHeight="1" x14ac:dyDescent="0.25">
      <c r="B699" s="1"/>
      <c r="D699" s="2"/>
      <c r="E699" s="2"/>
      <c r="H699" s="2"/>
      <c r="I699" s="2"/>
    </row>
    <row r="700" spans="2:9" ht="15.75" customHeight="1" x14ac:dyDescent="0.25">
      <c r="B700" s="1"/>
      <c r="D700" s="2"/>
      <c r="E700" s="2"/>
      <c r="H700" s="2"/>
      <c r="I700" s="2"/>
    </row>
    <row r="701" spans="2:9" ht="15.75" customHeight="1" x14ac:dyDescent="0.25">
      <c r="B701" s="1"/>
      <c r="D701" s="2"/>
      <c r="E701" s="2"/>
      <c r="H701" s="2"/>
      <c r="I701" s="2"/>
    </row>
    <row r="702" spans="2:9" ht="15.75" customHeight="1" x14ac:dyDescent="0.25">
      <c r="B702" s="1"/>
      <c r="D702" s="2"/>
      <c r="E702" s="2"/>
      <c r="H702" s="2"/>
      <c r="I702" s="2"/>
    </row>
    <row r="703" spans="2:9" ht="15.75" customHeight="1" x14ac:dyDescent="0.25">
      <c r="B703" s="1"/>
      <c r="D703" s="2"/>
      <c r="E703" s="2"/>
      <c r="H703" s="2"/>
      <c r="I703" s="2"/>
    </row>
    <row r="704" spans="2:9" ht="15.75" customHeight="1" x14ac:dyDescent="0.25">
      <c r="B704" s="1"/>
      <c r="D704" s="2"/>
      <c r="E704" s="2"/>
      <c r="H704" s="2"/>
      <c r="I704" s="2"/>
    </row>
    <row r="705" spans="2:9" ht="15.75" customHeight="1" x14ac:dyDescent="0.25">
      <c r="B705" s="1"/>
      <c r="D705" s="2"/>
      <c r="E705" s="2"/>
      <c r="H705" s="2"/>
      <c r="I705" s="2"/>
    </row>
    <row r="706" spans="2:9" ht="15.75" customHeight="1" x14ac:dyDescent="0.25">
      <c r="B706" s="1"/>
      <c r="D706" s="2"/>
      <c r="E706" s="2"/>
      <c r="H706" s="2"/>
      <c r="I706" s="2"/>
    </row>
    <row r="707" spans="2:9" ht="15.75" customHeight="1" x14ac:dyDescent="0.25">
      <c r="B707" s="1"/>
      <c r="D707" s="2"/>
      <c r="E707" s="2"/>
      <c r="H707" s="2"/>
      <c r="I707" s="2"/>
    </row>
    <row r="708" spans="2:9" ht="15.75" customHeight="1" x14ac:dyDescent="0.25">
      <c r="B708" s="1"/>
      <c r="D708" s="2"/>
      <c r="E708" s="2"/>
      <c r="H708" s="2"/>
      <c r="I708" s="2"/>
    </row>
    <row r="709" spans="2:9" ht="15.75" customHeight="1" x14ac:dyDescent="0.25">
      <c r="B709" s="1"/>
      <c r="D709" s="2"/>
      <c r="E709" s="2"/>
      <c r="H709" s="2"/>
      <c r="I709" s="2"/>
    </row>
    <row r="710" spans="2:9" ht="15.75" customHeight="1" x14ac:dyDescent="0.25">
      <c r="B710" s="1"/>
      <c r="D710" s="2"/>
      <c r="E710" s="2"/>
      <c r="H710" s="2"/>
      <c r="I710" s="2"/>
    </row>
    <row r="711" spans="2:9" ht="15.75" customHeight="1" x14ac:dyDescent="0.25">
      <c r="B711" s="1"/>
      <c r="D711" s="2"/>
      <c r="E711" s="2"/>
      <c r="H711" s="2"/>
      <c r="I711" s="2"/>
    </row>
    <row r="712" spans="2:9" ht="15.75" customHeight="1" x14ac:dyDescent="0.25">
      <c r="B712" s="1"/>
      <c r="D712" s="2"/>
      <c r="E712" s="2"/>
      <c r="H712" s="2"/>
      <c r="I712" s="2"/>
    </row>
    <row r="713" spans="2:9" ht="15.75" customHeight="1" x14ac:dyDescent="0.25">
      <c r="B713" s="1"/>
      <c r="D713" s="2"/>
      <c r="E713" s="2"/>
      <c r="H713" s="2"/>
      <c r="I713" s="2"/>
    </row>
    <row r="714" spans="2:9" ht="15.75" customHeight="1" x14ac:dyDescent="0.25">
      <c r="B714" s="1"/>
      <c r="D714" s="2"/>
      <c r="E714" s="2"/>
      <c r="H714" s="2"/>
      <c r="I714" s="2"/>
    </row>
    <row r="715" spans="2:9" ht="15.75" customHeight="1" x14ac:dyDescent="0.25">
      <c r="B715" s="1"/>
      <c r="D715" s="2"/>
      <c r="E715" s="2"/>
      <c r="H715" s="2"/>
      <c r="I715" s="2"/>
    </row>
    <row r="716" spans="2:9" ht="15.75" customHeight="1" x14ac:dyDescent="0.25">
      <c r="B716" s="1"/>
      <c r="D716" s="2"/>
      <c r="E716" s="2"/>
      <c r="H716" s="2"/>
      <c r="I716" s="2"/>
    </row>
    <row r="717" spans="2:9" ht="15.75" customHeight="1" x14ac:dyDescent="0.25">
      <c r="B717" s="1"/>
      <c r="D717" s="2"/>
      <c r="E717" s="2"/>
      <c r="H717" s="2"/>
      <c r="I717" s="2"/>
    </row>
    <row r="718" spans="2:9" ht="15.75" customHeight="1" x14ac:dyDescent="0.25">
      <c r="B718" s="1"/>
      <c r="D718" s="2"/>
      <c r="E718" s="2"/>
      <c r="H718" s="2"/>
      <c r="I718" s="2"/>
    </row>
    <row r="719" spans="2:9" ht="15.75" customHeight="1" x14ac:dyDescent="0.25">
      <c r="B719" s="1"/>
      <c r="D719" s="2"/>
      <c r="E719" s="2"/>
      <c r="H719" s="2"/>
      <c r="I719" s="2"/>
    </row>
    <row r="720" spans="2:9" ht="15.75" customHeight="1" x14ac:dyDescent="0.25">
      <c r="B720" s="1"/>
      <c r="D720" s="2"/>
      <c r="E720" s="2"/>
      <c r="H720" s="2"/>
      <c r="I720" s="2"/>
    </row>
    <row r="721" spans="2:9" ht="15.75" customHeight="1" x14ac:dyDescent="0.25">
      <c r="B721" s="1"/>
      <c r="D721" s="2"/>
      <c r="E721" s="2"/>
      <c r="H721" s="2"/>
      <c r="I721" s="2"/>
    </row>
    <row r="722" spans="2:9" ht="15.75" customHeight="1" x14ac:dyDescent="0.25">
      <c r="B722" s="1"/>
      <c r="D722" s="2"/>
      <c r="E722" s="2"/>
      <c r="H722" s="2"/>
      <c r="I722" s="2"/>
    </row>
    <row r="723" spans="2:9" ht="15.75" customHeight="1" x14ac:dyDescent="0.25">
      <c r="B723" s="1"/>
      <c r="D723" s="2"/>
      <c r="E723" s="2"/>
      <c r="H723" s="2"/>
      <c r="I723" s="2"/>
    </row>
    <row r="724" spans="2:9" ht="15.75" customHeight="1" x14ac:dyDescent="0.25">
      <c r="B724" s="1"/>
      <c r="D724" s="2"/>
      <c r="E724" s="2"/>
      <c r="H724" s="2"/>
      <c r="I724" s="2"/>
    </row>
    <row r="725" spans="2:9" ht="15.75" customHeight="1" x14ac:dyDescent="0.25">
      <c r="B725" s="1"/>
      <c r="D725" s="2"/>
      <c r="E725" s="2"/>
      <c r="H725" s="2"/>
      <c r="I725" s="2"/>
    </row>
    <row r="726" spans="2:9" ht="15.75" customHeight="1" x14ac:dyDescent="0.25">
      <c r="B726" s="1"/>
      <c r="D726" s="2"/>
      <c r="E726" s="2"/>
      <c r="H726" s="2"/>
      <c r="I726" s="2"/>
    </row>
    <row r="727" spans="2:9" ht="15.75" customHeight="1" x14ac:dyDescent="0.25">
      <c r="B727" s="1"/>
      <c r="D727" s="2"/>
      <c r="E727" s="2"/>
      <c r="H727" s="2"/>
      <c r="I727" s="2"/>
    </row>
    <row r="728" spans="2:9" ht="15.75" customHeight="1" x14ac:dyDescent="0.25">
      <c r="B728" s="1"/>
      <c r="D728" s="2"/>
      <c r="E728" s="2"/>
      <c r="H728" s="2"/>
      <c r="I728" s="2"/>
    </row>
    <row r="729" spans="2:9" ht="15.75" customHeight="1" x14ac:dyDescent="0.25">
      <c r="B729" s="1"/>
      <c r="D729" s="2"/>
      <c r="E729" s="2"/>
      <c r="H729" s="2"/>
      <c r="I729" s="2"/>
    </row>
    <row r="730" spans="2:9" ht="15.75" customHeight="1" x14ac:dyDescent="0.25">
      <c r="B730" s="1"/>
      <c r="D730" s="2"/>
      <c r="E730" s="2"/>
      <c r="H730" s="2"/>
      <c r="I730" s="2"/>
    </row>
    <row r="731" spans="2:9" ht="15.75" customHeight="1" x14ac:dyDescent="0.25">
      <c r="B731" s="1"/>
      <c r="D731" s="2"/>
      <c r="E731" s="2"/>
      <c r="H731" s="2"/>
      <c r="I731" s="2"/>
    </row>
    <row r="732" spans="2:9" ht="15.75" customHeight="1" x14ac:dyDescent="0.25">
      <c r="B732" s="1"/>
      <c r="D732" s="2"/>
      <c r="E732" s="2"/>
      <c r="H732" s="2"/>
      <c r="I732" s="2"/>
    </row>
    <row r="733" spans="2:9" ht="15.75" customHeight="1" x14ac:dyDescent="0.25">
      <c r="B733" s="1"/>
      <c r="D733" s="2"/>
      <c r="E733" s="2"/>
      <c r="H733" s="2"/>
      <c r="I733" s="2"/>
    </row>
    <row r="734" spans="2:9" ht="15.75" customHeight="1" x14ac:dyDescent="0.25">
      <c r="B734" s="1"/>
      <c r="D734" s="2"/>
      <c r="E734" s="2"/>
      <c r="H734" s="2"/>
      <c r="I734" s="2"/>
    </row>
    <row r="735" spans="2:9" ht="15.75" customHeight="1" x14ac:dyDescent="0.25">
      <c r="B735" s="1"/>
      <c r="D735" s="2"/>
      <c r="E735" s="2"/>
      <c r="H735" s="2"/>
      <c r="I735" s="2"/>
    </row>
    <row r="736" spans="2:9" ht="15.75" customHeight="1" x14ac:dyDescent="0.25">
      <c r="B736" s="1"/>
      <c r="D736" s="2"/>
      <c r="E736" s="2"/>
      <c r="H736" s="2"/>
      <c r="I736" s="2"/>
    </row>
    <row r="737" spans="2:9" ht="15.75" customHeight="1" x14ac:dyDescent="0.25">
      <c r="B737" s="1"/>
      <c r="D737" s="2"/>
      <c r="E737" s="2"/>
      <c r="H737" s="2"/>
      <c r="I737" s="2"/>
    </row>
    <row r="738" spans="2:9" ht="15.75" customHeight="1" x14ac:dyDescent="0.25">
      <c r="B738" s="1"/>
      <c r="D738" s="2"/>
      <c r="E738" s="2"/>
      <c r="H738" s="2"/>
      <c r="I738" s="2"/>
    </row>
    <row r="739" spans="2:9" ht="15.75" customHeight="1" x14ac:dyDescent="0.25">
      <c r="B739" s="1"/>
      <c r="D739" s="2"/>
      <c r="E739" s="2"/>
      <c r="H739" s="2"/>
      <c r="I739" s="2"/>
    </row>
    <row r="740" spans="2:9" ht="15.75" customHeight="1" x14ac:dyDescent="0.25">
      <c r="B740" s="1"/>
      <c r="D740" s="2"/>
      <c r="E740" s="2"/>
      <c r="H740" s="2"/>
      <c r="I740" s="2"/>
    </row>
    <row r="741" spans="2:9" ht="15.75" customHeight="1" x14ac:dyDescent="0.25">
      <c r="B741" s="1"/>
      <c r="D741" s="2"/>
      <c r="E741" s="2"/>
      <c r="H741" s="2"/>
      <c r="I741" s="2"/>
    </row>
    <row r="742" spans="2:9" ht="15.75" customHeight="1" x14ac:dyDescent="0.25">
      <c r="B742" s="1"/>
      <c r="D742" s="2"/>
      <c r="E742" s="2"/>
      <c r="H742" s="2"/>
      <c r="I742" s="2"/>
    </row>
    <row r="743" spans="2:9" ht="15.75" customHeight="1" x14ac:dyDescent="0.25">
      <c r="B743" s="1"/>
      <c r="D743" s="2"/>
      <c r="E743" s="2"/>
      <c r="H743" s="2"/>
      <c r="I743" s="2"/>
    </row>
    <row r="744" spans="2:9" ht="15.75" customHeight="1" x14ac:dyDescent="0.25">
      <c r="B744" s="1"/>
      <c r="D744" s="2"/>
      <c r="E744" s="2"/>
      <c r="H744" s="2"/>
      <c r="I744" s="2"/>
    </row>
    <row r="745" spans="2:9" ht="15.75" customHeight="1" x14ac:dyDescent="0.25">
      <c r="B745" s="1"/>
      <c r="D745" s="2"/>
      <c r="E745" s="2"/>
      <c r="H745" s="2"/>
      <c r="I745" s="2"/>
    </row>
    <row r="746" spans="2:9" ht="15.75" customHeight="1" x14ac:dyDescent="0.25">
      <c r="B746" s="1"/>
      <c r="D746" s="2"/>
      <c r="E746" s="2"/>
      <c r="H746" s="2"/>
      <c r="I746" s="2"/>
    </row>
    <row r="747" spans="2:9" ht="15.75" customHeight="1" x14ac:dyDescent="0.25">
      <c r="B747" s="1"/>
      <c r="D747" s="2"/>
      <c r="E747" s="2"/>
      <c r="H747" s="2"/>
      <c r="I747" s="2"/>
    </row>
    <row r="748" spans="2:9" ht="15.75" customHeight="1" x14ac:dyDescent="0.25">
      <c r="B748" s="1"/>
      <c r="D748" s="2"/>
      <c r="E748" s="2"/>
      <c r="H748" s="2"/>
      <c r="I748" s="2"/>
    </row>
    <row r="749" spans="2:9" ht="15.75" customHeight="1" x14ac:dyDescent="0.25">
      <c r="B749" s="1"/>
      <c r="D749" s="2"/>
      <c r="E749" s="2"/>
      <c r="H749" s="2"/>
      <c r="I749" s="2"/>
    </row>
    <row r="750" spans="2:9" ht="15.75" customHeight="1" x14ac:dyDescent="0.25">
      <c r="B750" s="1"/>
      <c r="D750" s="2"/>
      <c r="E750" s="2"/>
      <c r="H750" s="2"/>
      <c r="I750" s="2"/>
    </row>
    <row r="751" spans="2:9" ht="15.75" customHeight="1" x14ac:dyDescent="0.25">
      <c r="B751" s="1"/>
      <c r="D751" s="2"/>
      <c r="E751" s="2"/>
      <c r="H751" s="2"/>
      <c r="I751" s="2"/>
    </row>
    <row r="752" spans="2:9" ht="15.75" customHeight="1" x14ac:dyDescent="0.25">
      <c r="B752" s="1"/>
      <c r="D752" s="2"/>
      <c r="E752" s="2"/>
      <c r="H752" s="2"/>
      <c r="I752" s="2"/>
    </row>
    <row r="753" spans="2:9" ht="15.75" customHeight="1" x14ac:dyDescent="0.25">
      <c r="B753" s="1"/>
      <c r="D753" s="2"/>
      <c r="E753" s="2"/>
      <c r="H753" s="2"/>
      <c r="I753" s="2"/>
    </row>
    <row r="754" spans="2:9" ht="15.75" customHeight="1" x14ac:dyDescent="0.25">
      <c r="B754" s="1"/>
      <c r="D754" s="2"/>
      <c r="E754" s="2"/>
      <c r="H754" s="2"/>
      <c r="I754" s="2"/>
    </row>
    <row r="755" spans="2:9" ht="15.75" customHeight="1" x14ac:dyDescent="0.25">
      <c r="B755" s="1"/>
      <c r="D755" s="2"/>
      <c r="E755" s="2"/>
      <c r="H755" s="2"/>
      <c r="I755" s="2"/>
    </row>
    <row r="756" spans="2:9" ht="15.75" customHeight="1" x14ac:dyDescent="0.25">
      <c r="B756" s="1"/>
      <c r="D756" s="2"/>
      <c r="E756" s="2"/>
      <c r="H756" s="2"/>
      <c r="I756" s="2"/>
    </row>
    <row r="757" spans="2:9" ht="15.75" customHeight="1" x14ac:dyDescent="0.25">
      <c r="B757" s="1"/>
      <c r="D757" s="2"/>
      <c r="E757" s="2"/>
      <c r="H757" s="2"/>
      <c r="I757" s="2"/>
    </row>
    <row r="758" spans="2:9" ht="15.75" customHeight="1" x14ac:dyDescent="0.25">
      <c r="B758" s="1"/>
      <c r="D758" s="2"/>
      <c r="E758" s="2"/>
      <c r="H758" s="2"/>
      <c r="I758" s="2"/>
    </row>
    <row r="759" spans="2:9" ht="15.75" customHeight="1" x14ac:dyDescent="0.25">
      <c r="B759" s="1"/>
      <c r="D759" s="2"/>
      <c r="E759" s="2"/>
      <c r="H759" s="2"/>
      <c r="I759" s="2"/>
    </row>
    <row r="760" spans="2:9" ht="15.75" customHeight="1" x14ac:dyDescent="0.25">
      <c r="B760" s="1"/>
      <c r="D760" s="2"/>
      <c r="E760" s="2"/>
      <c r="H760" s="2"/>
      <c r="I760" s="2"/>
    </row>
    <row r="761" spans="2:9" ht="15.75" customHeight="1" x14ac:dyDescent="0.25">
      <c r="B761" s="1"/>
      <c r="D761" s="2"/>
      <c r="E761" s="2"/>
      <c r="H761" s="2"/>
      <c r="I761" s="2"/>
    </row>
    <row r="762" spans="2:9" ht="15.75" customHeight="1" x14ac:dyDescent="0.25">
      <c r="B762" s="1"/>
      <c r="D762" s="2"/>
      <c r="E762" s="2"/>
      <c r="H762" s="2"/>
      <c r="I762" s="2"/>
    </row>
    <row r="763" spans="2:9" ht="15.75" customHeight="1" x14ac:dyDescent="0.25">
      <c r="B763" s="1"/>
      <c r="D763" s="2"/>
      <c r="E763" s="2"/>
      <c r="H763" s="2"/>
      <c r="I763" s="2"/>
    </row>
    <row r="764" spans="2:9" ht="15.75" customHeight="1" x14ac:dyDescent="0.25">
      <c r="B764" s="1"/>
      <c r="D764" s="2"/>
      <c r="E764" s="2"/>
      <c r="H764" s="2"/>
      <c r="I764" s="2"/>
    </row>
    <row r="765" spans="2:9" ht="15.75" customHeight="1" x14ac:dyDescent="0.25">
      <c r="B765" s="1"/>
      <c r="D765" s="2"/>
      <c r="E765" s="2"/>
      <c r="H765" s="2"/>
      <c r="I765" s="2"/>
    </row>
    <row r="766" spans="2:9" ht="15.75" customHeight="1" x14ac:dyDescent="0.25">
      <c r="B766" s="1"/>
      <c r="D766" s="2"/>
      <c r="E766" s="2"/>
      <c r="H766" s="2"/>
      <c r="I766" s="2"/>
    </row>
    <row r="767" spans="2:9" ht="15.75" customHeight="1" x14ac:dyDescent="0.25">
      <c r="B767" s="1"/>
      <c r="D767" s="2"/>
      <c r="E767" s="2"/>
      <c r="H767" s="2"/>
      <c r="I767" s="2"/>
    </row>
    <row r="768" spans="2:9" ht="15.75" customHeight="1" x14ac:dyDescent="0.25">
      <c r="B768" s="1"/>
      <c r="D768" s="2"/>
      <c r="E768" s="2"/>
      <c r="H768" s="2"/>
      <c r="I768" s="2"/>
    </row>
    <row r="769" spans="2:9" ht="15.75" customHeight="1" x14ac:dyDescent="0.25">
      <c r="B769" s="1"/>
      <c r="D769" s="2"/>
      <c r="E769" s="2"/>
      <c r="H769" s="2"/>
      <c r="I769" s="2"/>
    </row>
    <row r="770" spans="2:9" ht="15.75" customHeight="1" x14ac:dyDescent="0.25">
      <c r="B770" s="1"/>
      <c r="D770" s="2"/>
      <c r="E770" s="2"/>
      <c r="H770" s="2"/>
      <c r="I770" s="2"/>
    </row>
    <row r="771" spans="2:9" ht="15.75" customHeight="1" x14ac:dyDescent="0.25">
      <c r="B771" s="1"/>
      <c r="D771" s="2"/>
      <c r="E771" s="2"/>
      <c r="H771" s="2"/>
      <c r="I771" s="2"/>
    </row>
    <row r="772" spans="2:9" ht="15.75" customHeight="1" x14ac:dyDescent="0.25">
      <c r="B772" s="1"/>
      <c r="D772" s="2"/>
      <c r="E772" s="2"/>
      <c r="H772" s="2"/>
      <c r="I772" s="2"/>
    </row>
    <row r="773" spans="2:9" ht="15.75" customHeight="1" x14ac:dyDescent="0.25">
      <c r="B773" s="1"/>
      <c r="D773" s="2"/>
      <c r="E773" s="2"/>
      <c r="H773" s="2"/>
      <c r="I773" s="2"/>
    </row>
    <row r="774" spans="2:9" ht="15.75" customHeight="1" x14ac:dyDescent="0.25">
      <c r="B774" s="1"/>
      <c r="D774" s="2"/>
      <c r="E774" s="2"/>
      <c r="H774" s="2"/>
      <c r="I774" s="2"/>
    </row>
    <row r="775" spans="2:9" ht="15.75" customHeight="1" x14ac:dyDescent="0.25">
      <c r="B775" s="1"/>
      <c r="D775" s="2"/>
      <c r="E775" s="2"/>
      <c r="H775" s="2"/>
      <c r="I775" s="2"/>
    </row>
    <row r="776" spans="2:9" ht="15.75" customHeight="1" x14ac:dyDescent="0.25">
      <c r="B776" s="1"/>
      <c r="D776" s="2"/>
      <c r="E776" s="2"/>
      <c r="H776" s="2"/>
      <c r="I776" s="2"/>
    </row>
    <row r="777" spans="2:9" ht="15.75" customHeight="1" x14ac:dyDescent="0.25">
      <c r="B777" s="1"/>
      <c r="D777" s="2"/>
      <c r="E777" s="2"/>
      <c r="H777" s="2"/>
      <c r="I777" s="2"/>
    </row>
    <row r="778" spans="2:9" ht="15.75" customHeight="1" x14ac:dyDescent="0.25">
      <c r="B778" s="1"/>
      <c r="D778" s="2"/>
      <c r="E778" s="2"/>
      <c r="H778" s="2"/>
      <c r="I778" s="2"/>
    </row>
    <row r="779" spans="2:9" ht="15.75" customHeight="1" x14ac:dyDescent="0.25">
      <c r="B779" s="1"/>
      <c r="D779" s="2"/>
      <c r="E779" s="2"/>
      <c r="H779" s="2"/>
      <c r="I779" s="2"/>
    </row>
    <row r="780" spans="2:9" ht="15.75" customHeight="1" x14ac:dyDescent="0.25">
      <c r="B780" s="1"/>
      <c r="D780" s="2"/>
      <c r="E780" s="2"/>
      <c r="H780" s="2"/>
      <c r="I780" s="2"/>
    </row>
    <row r="781" spans="2:9" ht="15.75" customHeight="1" x14ac:dyDescent="0.25">
      <c r="B781" s="1"/>
      <c r="D781" s="2"/>
      <c r="E781" s="2"/>
      <c r="H781" s="2"/>
      <c r="I781" s="2"/>
    </row>
    <row r="782" spans="2:9" ht="15.75" customHeight="1" x14ac:dyDescent="0.25">
      <c r="B782" s="1"/>
      <c r="D782" s="2"/>
      <c r="E782" s="2"/>
      <c r="H782" s="2"/>
      <c r="I782" s="2"/>
    </row>
    <row r="783" spans="2:9" ht="15.75" customHeight="1" x14ac:dyDescent="0.25">
      <c r="B783" s="1"/>
      <c r="D783" s="2"/>
      <c r="E783" s="2"/>
      <c r="H783" s="2"/>
      <c r="I783" s="2"/>
    </row>
    <row r="784" spans="2:9" ht="15.75" customHeight="1" x14ac:dyDescent="0.25">
      <c r="B784" s="1"/>
      <c r="D784" s="2"/>
      <c r="E784" s="2"/>
      <c r="H784" s="2"/>
      <c r="I784" s="2"/>
    </row>
    <row r="785" spans="2:9" ht="15.75" customHeight="1" x14ac:dyDescent="0.25">
      <c r="B785" s="1"/>
      <c r="D785" s="2"/>
      <c r="E785" s="2"/>
      <c r="H785" s="2"/>
      <c r="I785" s="2"/>
    </row>
    <row r="786" spans="2:9" ht="15.75" customHeight="1" x14ac:dyDescent="0.25">
      <c r="B786" s="1"/>
      <c r="D786" s="2"/>
      <c r="E786" s="2"/>
      <c r="H786" s="2"/>
      <c r="I786" s="2"/>
    </row>
    <row r="787" spans="2:9" ht="15.75" customHeight="1" x14ac:dyDescent="0.25">
      <c r="B787" s="1"/>
      <c r="D787" s="2"/>
      <c r="E787" s="2"/>
      <c r="H787" s="2"/>
      <c r="I787" s="2"/>
    </row>
    <row r="788" spans="2:9" ht="15.75" customHeight="1" x14ac:dyDescent="0.25">
      <c r="B788" s="1"/>
      <c r="D788" s="2"/>
      <c r="E788" s="2"/>
      <c r="H788" s="2"/>
      <c r="I788" s="2"/>
    </row>
    <row r="789" spans="2:9" ht="15.75" customHeight="1" x14ac:dyDescent="0.25">
      <c r="B789" s="1"/>
      <c r="D789" s="2"/>
      <c r="E789" s="2"/>
      <c r="H789" s="2"/>
      <c r="I789" s="2"/>
    </row>
    <row r="790" spans="2:9" ht="15.75" customHeight="1" x14ac:dyDescent="0.25">
      <c r="B790" s="1"/>
      <c r="D790" s="2"/>
      <c r="E790" s="2"/>
      <c r="H790" s="2"/>
      <c r="I790" s="2"/>
    </row>
    <row r="791" spans="2:9" ht="15.75" customHeight="1" x14ac:dyDescent="0.25">
      <c r="B791" s="1"/>
      <c r="D791" s="2"/>
      <c r="E791" s="2"/>
      <c r="H791" s="2"/>
      <c r="I791" s="2"/>
    </row>
    <row r="792" spans="2:9" ht="15.75" customHeight="1" x14ac:dyDescent="0.25">
      <c r="B792" s="1"/>
      <c r="D792" s="2"/>
      <c r="E792" s="2"/>
      <c r="H792" s="2"/>
      <c r="I792" s="2"/>
    </row>
    <row r="793" spans="2:9" ht="15.75" customHeight="1" x14ac:dyDescent="0.25">
      <c r="B793" s="1"/>
      <c r="D793" s="2"/>
      <c r="E793" s="2"/>
      <c r="H793" s="2"/>
      <c r="I793" s="2"/>
    </row>
    <row r="794" spans="2:9" ht="15.75" customHeight="1" x14ac:dyDescent="0.25">
      <c r="B794" s="1"/>
      <c r="D794" s="2"/>
      <c r="E794" s="2"/>
      <c r="H794" s="2"/>
      <c r="I794" s="2"/>
    </row>
    <row r="795" spans="2:9" ht="15.75" customHeight="1" x14ac:dyDescent="0.25">
      <c r="B795" s="1"/>
      <c r="D795" s="2"/>
      <c r="E795" s="2"/>
      <c r="H795" s="2"/>
      <c r="I795" s="2"/>
    </row>
    <row r="796" spans="2:9" ht="15.75" customHeight="1" x14ac:dyDescent="0.25">
      <c r="B796" s="1"/>
      <c r="D796" s="2"/>
      <c r="E796" s="2"/>
      <c r="H796" s="2"/>
      <c r="I796" s="2"/>
    </row>
    <row r="797" spans="2:9" ht="15.75" customHeight="1" x14ac:dyDescent="0.25">
      <c r="B797" s="1"/>
      <c r="D797" s="2"/>
      <c r="E797" s="2"/>
      <c r="H797" s="2"/>
      <c r="I797" s="2"/>
    </row>
    <row r="798" spans="2:9" ht="15.75" customHeight="1" x14ac:dyDescent="0.25">
      <c r="B798" s="1"/>
      <c r="D798" s="2"/>
      <c r="E798" s="2"/>
      <c r="H798" s="2"/>
      <c r="I798" s="2"/>
    </row>
    <row r="799" spans="2:9" ht="15.75" customHeight="1" x14ac:dyDescent="0.25">
      <c r="B799" s="1"/>
      <c r="D799" s="2"/>
      <c r="E799" s="2"/>
      <c r="H799" s="2"/>
      <c r="I799" s="2"/>
    </row>
    <row r="800" spans="2:9" ht="15.75" customHeight="1" x14ac:dyDescent="0.25">
      <c r="B800" s="1"/>
      <c r="D800" s="2"/>
      <c r="E800" s="2"/>
      <c r="H800" s="2"/>
      <c r="I800" s="2"/>
    </row>
    <row r="801" spans="2:9" ht="15.75" customHeight="1" x14ac:dyDescent="0.25">
      <c r="B801" s="1"/>
      <c r="D801" s="2"/>
      <c r="E801" s="2"/>
      <c r="H801" s="2"/>
      <c r="I801" s="2"/>
    </row>
    <row r="802" spans="2:9" ht="15.75" customHeight="1" x14ac:dyDescent="0.25">
      <c r="B802" s="1"/>
      <c r="D802" s="2"/>
      <c r="E802" s="2"/>
      <c r="H802" s="2"/>
      <c r="I802" s="2"/>
    </row>
    <row r="803" spans="2:9" ht="15.75" customHeight="1" x14ac:dyDescent="0.25">
      <c r="B803" s="1"/>
      <c r="D803" s="2"/>
      <c r="E803" s="2"/>
      <c r="H803" s="2"/>
      <c r="I803" s="2"/>
    </row>
    <row r="804" spans="2:9" ht="15.75" customHeight="1" x14ac:dyDescent="0.25">
      <c r="B804" s="1"/>
      <c r="D804" s="2"/>
      <c r="E804" s="2"/>
      <c r="H804" s="2"/>
      <c r="I804" s="2"/>
    </row>
    <row r="805" spans="2:9" ht="15.75" customHeight="1" x14ac:dyDescent="0.25">
      <c r="B805" s="1"/>
      <c r="D805" s="2"/>
      <c r="E805" s="2"/>
      <c r="H805" s="2"/>
      <c r="I805" s="2"/>
    </row>
    <row r="806" spans="2:9" ht="15.75" customHeight="1" x14ac:dyDescent="0.25">
      <c r="B806" s="1"/>
      <c r="D806" s="2"/>
      <c r="E806" s="2"/>
      <c r="H806" s="2"/>
      <c r="I806" s="2"/>
    </row>
    <row r="807" spans="2:9" ht="15.75" customHeight="1" x14ac:dyDescent="0.25">
      <c r="B807" s="1"/>
      <c r="D807" s="2"/>
      <c r="E807" s="2"/>
      <c r="H807" s="2"/>
      <c r="I807" s="2"/>
    </row>
    <row r="808" spans="2:9" ht="15.75" customHeight="1" x14ac:dyDescent="0.25">
      <c r="B808" s="1"/>
      <c r="D808" s="2"/>
      <c r="E808" s="2"/>
      <c r="H808" s="2"/>
      <c r="I808" s="2"/>
    </row>
    <row r="809" spans="2:9" ht="15.75" customHeight="1" x14ac:dyDescent="0.25">
      <c r="B809" s="1"/>
      <c r="D809" s="2"/>
      <c r="E809" s="2"/>
      <c r="H809" s="2"/>
      <c r="I809" s="2"/>
    </row>
    <row r="810" spans="2:9" ht="15.75" customHeight="1" x14ac:dyDescent="0.25">
      <c r="B810" s="1"/>
      <c r="D810" s="2"/>
      <c r="E810" s="2"/>
      <c r="H810" s="2"/>
      <c r="I810" s="2"/>
    </row>
    <row r="811" spans="2:9" ht="15.75" customHeight="1" x14ac:dyDescent="0.25">
      <c r="B811" s="1"/>
      <c r="D811" s="2"/>
      <c r="E811" s="2"/>
      <c r="H811" s="2"/>
      <c r="I811" s="2"/>
    </row>
    <row r="812" spans="2:9" ht="15.75" customHeight="1" x14ac:dyDescent="0.25">
      <c r="B812" s="1"/>
      <c r="D812" s="2"/>
      <c r="E812" s="2"/>
      <c r="H812" s="2"/>
      <c r="I812" s="2"/>
    </row>
    <row r="813" spans="2:9" ht="15.75" customHeight="1" x14ac:dyDescent="0.25">
      <c r="B813" s="1"/>
      <c r="D813" s="2"/>
      <c r="E813" s="2"/>
      <c r="H813" s="2"/>
      <c r="I813" s="2"/>
    </row>
    <row r="814" spans="2:9" ht="15.75" customHeight="1" x14ac:dyDescent="0.25">
      <c r="B814" s="1"/>
      <c r="D814" s="2"/>
      <c r="E814" s="2"/>
      <c r="H814" s="2"/>
      <c r="I814" s="2"/>
    </row>
    <row r="815" spans="2:9" ht="15.75" customHeight="1" x14ac:dyDescent="0.25">
      <c r="B815" s="1"/>
      <c r="D815" s="2"/>
      <c r="E815" s="2"/>
      <c r="H815" s="2"/>
      <c r="I815" s="2"/>
    </row>
    <row r="816" spans="2:9" ht="15.75" customHeight="1" x14ac:dyDescent="0.25">
      <c r="B816" s="1"/>
      <c r="D816" s="2"/>
      <c r="E816" s="2"/>
      <c r="H816" s="2"/>
      <c r="I816" s="2"/>
    </row>
    <row r="817" spans="2:9" ht="15.75" customHeight="1" x14ac:dyDescent="0.25">
      <c r="B817" s="1"/>
      <c r="D817" s="2"/>
      <c r="E817" s="2"/>
      <c r="H817" s="2"/>
      <c r="I817" s="2"/>
    </row>
    <row r="818" spans="2:9" ht="15.75" customHeight="1" x14ac:dyDescent="0.25">
      <c r="B818" s="1"/>
      <c r="D818" s="2"/>
      <c r="E818" s="2"/>
      <c r="H818" s="2"/>
      <c r="I818" s="2"/>
    </row>
    <row r="819" spans="2:9" ht="15.75" customHeight="1" x14ac:dyDescent="0.25">
      <c r="B819" s="1"/>
      <c r="D819" s="2"/>
      <c r="E819" s="2"/>
      <c r="H819" s="2"/>
      <c r="I819" s="2"/>
    </row>
    <row r="820" spans="2:9" ht="15.75" customHeight="1" x14ac:dyDescent="0.25">
      <c r="B820" s="1"/>
      <c r="D820" s="2"/>
      <c r="E820" s="2"/>
      <c r="H820" s="2"/>
      <c r="I820" s="2"/>
    </row>
    <row r="821" spans="2:9" ht="15.75" customHeight="1" x14ac:dyDescent="0.25">
      <c r="B821" s="1"/>
      <c r="D821" s="2"/>
      <c r="E821" s="2"/>
      <c r="H821" s="2"/>
      <c r="I821" s="2"/>
    </row>
    <row r="822" spans="2:9" ht="15.75" customHeight="1" x14ac:dyDescent="0.25">
      <c r="B822" s="1"/>
      <c r="D822" s="2"/>
      <c r="E822" s="2"/>
      <c r="H822" s="2"/>
      <c r="I822" s="2"/>
    </row>
    <row r="823" spans="2:9" ht="15.75" customHeight="1" x14ac:dyDescent="0.25">
      <c r="B823" s="1"/>
      <c r="D823" s="2"/>
      <c r="E823" s="2"/>
      <c r="H823" s="2"/>
      <c r="I823" s="2"/>
    </row>
    <row r="824" spans="2:9" ht="15.75" customHeight="1" x14ac:dyDescent="0.25">
      <c r="B824" s="1"/>
      <c r="D824" s="2"/>
      <c r="E824" s="2"/>
      <c r="H824" s="2"/>
      <c r="I824" s="2"/>
    </row>
    <row r="825" spans="2:9" ht="15.75" customHeight="1" x14ac:dyDescent="0.25">
      <c r="B825" s="1"/>
      <c r="D825" s="2"/>
      <c r="E825" s="2"/>
      <c r="H825" s="2"/>
      <c r="I825" s="2"/>
    </row>
    <row r="826" spans="2:9" ht="15.75" customHeight="1" x14ac:dyDescent="0.25">
      <c r="B826" s="1"/>
      <c r="D826" s="2"/>
      <c r="E826" s="2"/>
      <c r="H826" s="2"/>
      <c r="I826" s="2"/>
    </row>
    <row r="827" spans="2:9" ht="15.75" customHeight="1" x14ac:dyDescent="0.25">
      <c r="B827" s="1"/>
      <c r="D827" s="2"/>
      <c r="E827" s="2"/>
      <c r="H827" s="2"/>
      <c r="I827" s="2"/>
    </row>
    <row r="828" spans="2:9" ht="15.75" customHeight="1" x14ac:dyDescent="0.25">
      <c r="B828" s="1"/>
      <c r="D828" s="2"/>
      <c r="E828" s="2"/>
      <c r="H828" s="2"/>
      <c r="I828" s="2"/>
    </row>
    <row r="829" spans="2:9" ht="15.75" customHeight="1" x14ac:dyDescent="0.25">
      <c r="B829" s="1"/>
      <c r="D829" s="2"/>
      <c r="E829" s="2"/>
      <c r="H829" s="2"/>
      <c r="I829" s="2"/>
    </row>
    <row r="830" spans="2:9" ht="15.75" customHeight="1" x14ac:dyDescent="0.25">
      <c r="B830" s="1"/>
      <c r="D830" s="2"/>
      <c r="E830" s="2"/>
      <c r="H830" s="2"/>
      <c r="I830" s="2"/>
    </row>
    <row r="831" spans="2:9" ht="15.75" customHeight="1" x14ac:dyDescent="0.25">
      <c r="B831" s="1"/>
      <c r="D831" s="2"/>
      <c r="E831" s="2"/>
      <c r="H831" s="2"/>
      <c r="I831" s="2"/>
    </row>
    <row r="832" spans="2:9" ht="15.75" customHeight="1" x14ac:dyDescent="0.25">
      <c r="B832" s="1"/>
      <c r="D832" s="2"/>
      <c r="E832" s="2"/>
      <c r="H832" s="2"/>
      <c r="I832" s="2"/>
    </row>
    <row r="833" spans="2:9" ht="15.75" customHeight="1" x14ac:dyDescent="0.25">
      <c r="B833" s="1"/>
      <c r="D833" s="2"/>
      <c r="E833" s="2"/>
      <c r="H833" s="2"/>
      <c r="I833" s="2"/>
    </row>
    <row r="834" spans="2:9" ht="15.75" customHeight="1" x14ac:dyDescent="0.25">
      <c r="B834" s="1"/>
      <c r="D834" s="2"/>
      <c r="E834" s="2"/>
      <c r="H834" s="2"/>
      <c r="I834" s="2"/>
    </row>
    <row r="835" spans="2:9" ht="15.75" customHeight="1" x14ac:dyDescent="0.25">
      <c r="B835" s="1"/>
      <c r="D835" s="2"/>
      <c r="E835" s="2"/>
      <c r="H835" s="2"/>
      <c r="I835" s="2"/>
    </row>
    <row r="836" spans="2:9" ht="15.75" customHeight="1" x14ac:dyDescent="0.25">
      <c r="B836" s="1"/>
      <c r="D836" s="2"/>
      <c r="E836" s="2"/>
      <c r="H836" s="2"/>
      <c r="I836" s="2"/>
    </row>
    <row r="837" spans="2:9" ht="15.75" customHeight="1" x14ac:dyDescent="0.25">
      <c r="B837" s="1"/>
      <c r="D837" s="2"/>
      <c r="E837" s="2"/>
      <c r="H837" s="2"/>
      <c r="I837" s="2"/>
    </row>
    <row r="838" spans="2:9" ht="15.75" customHeight="1" x14ac:dyDescent="0.25">
      <c r="B838" s="1"/>
      <c r="D838" s="2"/>
      <c r="E838" s="2"/>
      <c r="H838" s="2"/>
      <c r="I838" s="2"/>
    </row>
    <row r="839" spans="2:9" ht="15.75" customHeight="1" x14ac:dyDescent="0.25">
      <c r="B839" s="1"/>
      <c r="D839" s="2"/>
      <c r="E839" s="2"/>
      <c r="H839" s="2"/>
      <c r="I839" s="2"/>
    </row>
    <row r="840" spans="2:9" ht="15.75" customHeight="1" x14ac:dyDescent="0.25">
      <c r="B840" s="1"/>
      <c r="D840" s="2"/>
      <c r="E840" s="2"/>
      <c r="H840" s="2"/>
      <c r="I840" s="2"/>
    </row>
    <row r="841" spans="2:9" ht="15.75" customHeight="1" x14ac:dyDescent="0.25">
      <c r="B841" s="1"/>
      <c r="D841" s="2"/>
      <c r="E841" s="2"/>
      <c r="H841" s="2"/>
      <c r="I841" s="2"/>
    </row>
    <row r="842" spans="2:9" ht="15.75" customHeight="1" x14ac:dyDescent="0.25">
      <c r="B842" s="1"/>
      <c r="D842" s="2"/>
      <c r="E842" s="2"/>
      <c r="H842" s="2"/>
      <c r="I842" s="2"/>
    </row>
    <row r="843" spans="2:9" ht="15.75" customHeight="1" x14ac:dyDescent="0.25">
      <c r="B843" s="1"/>
      <c r="D843" s="2"/>
      <c r="E843" s="2"/>
      <c r="H843" s="2"/>
      <c r="I843" s="2"/>
    </row>
    <row r="844" spans="2:9" ht="15.75" customHeight="1" x14ac:dyDescent="0.25">
      <c r="B844" s="1"/>
      <c r="D844" s="2"/>
      <c r="E844" s="2"/>
      <c r="H844" s="2"/>
      <c r="I844" s="2"/>
    </row>
    <row r="845" spans="2:9" ht="15.75" customHeight="1" x14ac:dyDescent="0.25">
      <c r="B845" s="1"/>
      <c r="D845" s="2"/>
      <c r="E845" s="2"/>
      <c r="H845" s="2"/>
      <c r="I845" s="2"/>
    </row>
    <row r="846" spans="2:9" ht="15.75" customHeight="1" x14ac:dyDescent="0.25">
      <c r="B846" s="1"/>
      <c r="D846" s="2"/>
      <c r="E846" s="2"/>
      <c r="H846" s="2"/>
      <c r="I846" s="2"/>
    </row>
    <row r="847" spans="2:9" ht="15.75" customHeight="1" x14ac:dyDescent="0.25">
      <c r="B847" s="1"/>
      <c r="D847" s="2"/>
      <c r="E847" s="2"/>
      <c r="H847" s="2"/>
      <c r="I847" s="2"/>
    </row>
    <row r="848" spans="2:9" ht="15.75" customHeight="1" x14ac:dyDescent="0.25">
      <c r="B848" s="1"/>
      <c r="D848" s="2"/>
      <c r="E848" s="2"/>
      <c r="H848" s="2"/>
      <c r="I848" s="2"/>
    </row>
    <row r="849" spans="2:9" ht="15.75" customHeight="1" x14ac:dyDescent="0.25">
      <c r="B849" s="1"/>
      <c r="D849" s="2"/>
      <c r="E849" s="2"/>
      <c r="H849" s="2"/>
      <c r="I849" s="2"/>
    </row>
    <row r="850" spans="2:9" ht="15.75" customHeight="1" x14ac:dyDescent="0.25">
      <c r="B850" s="1"/>
      <c r="D850" s="2"/>
      <c r="E850" s="2"/>
      <c r="H850" s="2"/>
      <c r="I850" s="2"/>
    </row>
    <row r="851" spans="2:9" ht="15.75" customHeight="1" x14ac:dyDescent="0.25">
      <c r="B851" s="1"/>
      <c r="D851" s="2"/>
      <c r="E851" s="2"/>
      <c r="H851" s="2"/>
      <c r="I851" s="2"/>
    </row>
    <row r="852" spans="2:9" ht="15.75" customHeight="1" x14ac:dyDescent="0.25">
      <c r="B852" s="1"/>
      <c r="D852" s="2"/>
      <c r="E852" s="2"/>
      <c r="H852" s="2"/>
      <c r="I852" s="2"/>
    </row>
    <row r="853" spans="2:9" ht="15.75" customHeight="1" x14ac:dyDescent="0.25">
      <c r="B853" s="1"/>
      <c r="D853" s="2"/>
      <c r="E853" s="2"/>
      <c r="H853" s="2"/>
      <c r="I853" s="2"/>
    </row>
    <row r="854" spans="2:9" ht="15.75" customHeight="1" x14ac:dyDescent="0.25">
      <c r="B854" s="1"/>
      <c r="D854" s="2"/>
      <c r="E854" s="2"/>
      <c r="H854" s="2"/>
      <c r="I854" s="2"/>
    </row>
    <row r="855" spans="2:9" ht="15.75" customHeight="1" x14ac:dyDescent="0.25">
      <c r="B855" s="1"/>
      <c r="D855" s="2"/>
      <c r="E855" s="2"/>
      <c r="H855" s="2"/>
      <c r="I855" s="2"/>
    </row>
    <row r="856" spans="2:9" ht="15.75" customHeight="1" x14ac:dyDescent="0.25">
      <c r="B856" s="1"/>
      <c r="D856" s="2"/>
      <c r="E856" s="2"/>
      <c r="H856" s="2"/>
      <c r="I856" s="2"/>
    </row>
    <row r="857" spans="2:9" ht="15.75" customHeight="1" x14ac:dyDescent="0.25">
      <c r="B857" s="1"/>
      <c r="D857" s="2"/>
      <c r="E857" s="2"/>
      <c r="H857" s="2"/>
      <c r="I857" s="2"/>
    </row>
    <row r="858" spans="2:9" ht="15.75" customHeight="1" x14ac:dyDescent="0.25">
      <c r="B858" s="1"/>
      <c r="D858" s="2"/>
      <c r="E858" s="2"/>
      <c r="H858" s="2"/>
      <c r="I858" s="2"/>
    </row>
    <row r="859" spans="2:9" ht="15.75" customHeight="1" x14ac:dyDescent="0.25">
      <c r="B859" s="1"/>
      <c r="D859" s="2"/>
      <c r="E859" s="2"/>
      <c r="H859" s="2"/>
      <c r="I859" s="2"/>
    </row>
    <row r="860" spans="2:9" ht="15.75" customHeight="1" x14ac:dyDescent="0.25">
      <c r="B860" s="1"/>
      <c r="D860" s="2"/>
      <c r="E860" s="2"/>
      <c r="H860" s="2"/>
      <c r="I860" s="2"/>
    </row>
    <row r="861" spans="2:9" ht="15.75" customHeight="1" x14ac:dyDescent="0.25">
      <c r="B861" s="1"/>
      <c r="D861" s="2"/>
      <c r="E861" s="2"/>
      <c r="H861" s="2"/>
      <c r="I861" s="2"/>
    </row>
    <row r="862" spans="2:9" ht="15.75" customHeight="1" x14ac:dyDescent="0.25">
      <c r="B862" s="1"/>
      <c r="D862" s="2"/>
      <c r="E862" s="2"/>
      <c r="H862" s="2"/>
      <c r="I862" s="2"/>
    </row>
    <row r="863" spans="2:9" ht="15.75" customHeight="1" x14ac:dyDescent="0.25">
      <c r="B863" s="1"/>
      <c r="D863" s="2"/>
      <c r="E863" s="2"/>
      <c r="H863" s="2"/>
      <c r="I863" s="2"/>
    </row>
    <row r="864" spans="2:9" ht="15.75" customHeight="1" x14ac:dyDescent="0.25">
      <c r="B864" s="1"/>
      <c r="D864" s="2"/>
      <c r="E864" s="2"/>
      <c r="H864" s="2"/>
      <c r="I864" s="2"/>
    </row>
    <row r="865" spans="2:9" ht="15.75" customHeight="1" x14ac:dyDescent="0.25">
      <c r="B865" s="1"/>
      <c r="D865" s="2"/>
      <c r="E865" s="2"/>
      <c r="H865" s="2"/>
      <c r="I865" s="2"/>
    </row>
    <row r="866" spans="2:9" ht="15.75" customHeight="1" x14ac:dyDescent="0.25">
      <c r="B866" s="1"/>
      <c r="D866" s="2"/>
      <c r="E866" s="2"/>
      <c r="H866" s="2"/>
      <c r="I866" s="2"/>
    </row>
    <row r="867" spans="2:9" ht="15.75" customHeight="1" x14ac:dyDescent="0.25">
      <c r="B867" s="1"/>
      <c r="D867" s="2"/>
      <c r="E867" s="2"/>
      <c r="H867" s="2"/>
      <c r="I867" s="2"/>
    </row>
    <row r="868" spans="2:9" ht="15.75" customHeight="1" x14ac:dyDescent="0.25">
      <c r="B868" s="1"/>
      <c r="D868" s="2"/>
      <c r="E868" s="2"/>
      <c r="H868" s="2"/>
      <c r="I868" s="2"/>
    </row>
    <row r="869" spans="2:9" ht="15.75" customHeight="1" x14ac:dyDescent="0.25">
      <c r="B869" s="1"/>
      <c r="D869" s="2"/>
      <c r="E869" s="2"/>
      <c r="H869" s="2"/>
      <c r="I869" s="2"/>
    </row>
    <row r="870" spans="2:9" ht="15.75" customHeight="1" x14ac:dyDescent="0.25">
      <c r="B870" s="1"/>
      <c r="D870" s="2"/>
      <c r="E870" s="2"/>
      <c r="H870" s="2"/>
      <c r="I870" s="2"/>
    </row>
    <row r="871" spans="2:9" ht="15.75" customHeight="1" x14ac:dyDescent="0.25">
      <c r="B871" s="1"/>
      <c r="D871" s="2"/>
      <c r="E871" s="2"/>
      <c r="H871" s="2"/>
      <c r="I871" s="2"/>
    </row>
    <row r="872" spans="2:9" ht="15.75" customHeight="1" x14ac:dyDescent="0.25">
      <c r="B872" s="1"/>
      <c r="D872" s="2"/>
      <c r="E872" s="2"/>
      <c r="H872" s="2"/>
      <c r="I872" s="2"/>
    </row>
    <row r="873" spans="2:9" ht="15.75" customHeight="1" x14ac:dyDescent="0.25">
      <c r="B873" s="1"/>
      <c r="D873" s="2"/>
      <c r="E873" s="2"/>
      <c r="H873" s="2"/>
      <c r="I873" s="2"/>
    </row>
    <row r="874" spans="2:9" ht="15.75" customHeight="1" x14ac:dyDescent="0.25">
      <c r="B874" s="1"/>
      <c r="D874" s="2"/>
      <c r="E874" s="2"/>
      <c r="H874" s="2"/>
      <c r="I874" s="2"/>
    </row>
    <row r="875" spans="2:9" ht="15.75" customHeight="1" x14ac:dyDescent="0.25">
      <c r="B875" s="1"/>
      <c r="D875" s="2"/>
      <c r="E875" s="2"/>
      <c r="H875" s="2"/>
      <c r="I875" s="2"/>
    </row>
    <row r="876" spans="2:9" ht="15.75" customHeight="1" x14ac:dyDescent="0.25">
      <c r="B876" s="1"/>
      <c r="D876" s="2"/>
      <c r="E876" s="2"/>
      <c r="H876" s="2"/>
      <c r="I876" s="2"/>
    </row>
    <row r="877" spans="2:9" ht="15.75" customHeight="1" x14ac:dyDescent="0.25">
      <c r="B877" s="1"/>
      <c r="D877" s="2"/>
      <c r="E877" s="2"/>
      <c r="H877" s="2"/>
      <c r="I877" s="2"/>
    </row>
    <row r="878" spans="2:9" ht="15.75" customHeight="1" x14ac:dyDescent="0.25">
      <c r="B878" s="1"/>
      <c r="D878" s="2"/>
      <c r="E878" s="2"/>
      <c r="H878" s="2"/>
      <c r="I878" s="2"/>
    </row>
    <row r="879" spans="2:9" ht="15.75" customHeight="1" x14ac:dyDescent="0.25">
      <c r="B879" s="1"/>
      <c r="D879" s="2"/>
      <c r="E879" s="2"/>
      <c r="H879" s="2"/>
      <c r="I879" s="2"/>
    </row>
    <row r="880" spans="2:9" ht="15.75" customHeight="1" x14ac:dyDescent="0.25">
      <c r="B880" s="1"/>
      <c r="D880" s="2"/>
      <c r="E880" s="2"/>
      <c r="H880" s="2"/>
      <c r="I880" s="2"/>
    </row>
    <row r="881" spans="2:9" ht="15.75" customHeight="1" x14ac:dyDescent="0.25">
      <c r="B881" s="1"/>
      <c r="D881" s="2"/>
      <c r="E881" s="2"/>
      <c r="H881" s="2"/>
      <c r="I881" s="2"/>
    </row>
    <row r="882" spans="2:9" ht="15.75" customHeight="1" x14ac:dyDescent="0.25">
      <c r="B882" s="1"/>
      <c r="D882" s="2"/>
      <c r="E882" s="2"/>
      <c r="H882" s="2"/>
      <c r="I882" s="2"/>
    </row>
    <row r="883" spans="2:9" ht="15.75" customHeight="1" x14ac:dyDescent="0.25">
      <c r="B883" s="1"/>
      <c r="D883" s="2"/>
      <c r="E883" s="2"/>
      <c r="H883" s="2"/>
      <c r="I883" s="2"/>
    </row>
    <row r="884" spans="2:9" ht="15.75" customHeight="1" x14ac:dyDescent="0.25">
      <c r="B884" s="1"/>
      <c r="D884" s="2"/>
      <c r="E884" s="2"/>
      <c r="H884" s="2"/>
      <c r="I884" s="2"/>
    </row>
    <row r="885" spans="2:9" ht="15.75" customHeight="1" x14ac:dyDescent="0.25">
      <c r="B885" s="1"/>
      <c r="D885" s="2"/>
      <c r="E885" s="2"/>
      <c r="H885" s="2"/>
      <c r="I885" s="2"/>
    </row>
    <row r="886" spans="2:9" ht="15.75" customHeight="1" x14ac:dyDescent="0.25">
      <c r="B886" s="1"/>
      <c r="D886" s="2"/>
      <c r="E886" s="2"/>
      <c r="H886" s="2"/>
      <c r="I886" s="2"/>
    </row>
    <row r="887" spans="2:9" ht="15.75" customHeight="1" x14ac:dyDescent="0.25">
      <c r="B887" s="1"/>
      <c r="D887" s="2"/>
      <c r="E887" s="2"/>
      <c r="H887" s="2"/>
      <c r="I887" s="2"/>
    </row>
    <row r="888" spans="2:9" ht="15.75" customHeight="1" x14ac:dyDescent="0.25">
      <c r="B888" s="1"/>
      <c r="D888" s="2"/>
      <c r="E888" s="2"/>
      <c r="H888" s="2"/>
      <c r="I888" s="2"/>
    </row>
    <row r="889" spans="2:9" ht="15.75" customHeight="1" x14ac:dyDescent="0.25">
      <c r="B889" s="1"/>
      <c r="D889" s="2"/>
      <c r="E889" s="2"/>
      <c r="H889" s="2"/>
      <c r="I889" s="2"/>
    </row>
    <row r="890" spans="2:9" ht="15.75" customHeight="1" x14ac:dyDescent="0.25">
      <c r="B890" s="1"/>
      <c r="D890" s="2"/>
      <c r="E890" s="2"/>
      <c r="H890" s="2"/>
      <c r="I890" s="2"/>
    </row>
    <row r="891" spans="2:9" ht="15.75" customHeight="1" x14ac:dyDescent="0.25">
      <c r="B891" s="1"/>
      <c r="D891" s="2"/>
      <c r="E891" s="2"/>
      <c r="H891" s="2"/>
      <c r="I891" s="2"/>
    </row>
    <row r="892" spans="2:9" ht="15.75" customHeight="1" x14ac:dyDescent="0.25">
      <c r="B892" s="1"/>
      <c r="D892" s="2"/>
      <c r="E892" s="2"/>
      <c r="H892" s="2"/>
      <c r="I892" s="2"/>
    </row>
    <row r="893" spans="2:9" ht="15.75" customHeight="1" x14ac:dyDescent="0.25">
      <c r="B893" s="1"/>
      <c r="D893" s="2"/>
      <c r="E893" s="2"/>
      <c r="H893" s="2"/>
      <c r="I893" s="2"/>
    </row>
    <row r="894" spans="2:9" ht="15.75" customHeight="1" x14ac:dyDescent="0.25">
      <c r="B894" s="1"/>
      <c r="D894" s="2"/>
      <c r="E894" s="2"/>
      <c r="H894" s="2"/>
      <c r="I894" s="2"/>
    </row>
    <row r="895" spans="2:9" ht="15.75" customHeight="1" x14ac:dyDescent="0.25">
      <c r="B895" s="1"/>
      <c r="D895" s="2"/>
      <c r="E895" s="2"/>
      <c r="H895" s="2"/>
      <c r="I895" s="2"/>
    </row>
    <row r="896" spans="2:9" ht="15.75" customHeight="1" x14ac:dyDescent="0.25">
      <c r="B896" s="1"/>
      <c r="D896" s="2"/>
      <c r="E896" s="2"/>
      <c r="H896" s="2"/>
      <c r="I896" s="2"/>
    </row>
    <row r="897" spans="2:9" ht="15.75" customHeight="1" x14ac:dyDescent="0.25">
      <c r="B897" s="1"/>
      <c r="D897" s="2"/>
      <c r="E897" s="2"/>
      <c r="H897" s="2"/>
      <c r="I897" s="2"/>
    </row>
    <row r="898" spans="2:9" ht="15.75" customHeight="1" x14ac:dyDescent="0.25">
      <c r="B898" s="1"/>
      <c r="D898" s="2"/>
      <c r="E898" s="2"/>
      <c r="H898" s="2"/>
      <c r="I898" s="2"/>
    </row>
    <row r="899" spans="2:9" ht="15.75" customHeight="1" x14ac:dyDescent="0.25">
      <c r="B899" s="1"/>
      <c r="D899" s="2"/>
      <c r="E899" s="2"/>
      <c r="H899" s="2"/>
      <c r="I899" s="2"/>
    </row>
    <row r="900" spans="2:9" ht="15.75" customHeight="1" x14ac:dyDescent="0.25">
      <c r="B900" s="1"/>
      <c r="D900" s="2"/>
      <c r="E900" s="2"/>
      <c r="H900" s="2"/>
      <c r="I900" s="2"/>
    </row>
    <row r="901" spans="2:9" ht="15.75" customHeight="1" x14ac:dyDescent="0.25">
      <c r="B901" s="1"/>
      <c r="D901" s="2"/>
      <c r="E901" s="2"/>
      <c r="H901" s="2"/>
      <c r="I901" s="2"/>
    </row>
    <row r="902" spans="2:9" ht="15.75" customHeight="1" x14ac:dyDescent="0.25">
      <c r="B902" s="1"/>
      <c r="D902" s="2"/>
      <c r="E902" s="2"/>
      <c r="H902" s="2"/>
      <c r="I902" s="2"/>
    </row>
    <row r="903" spans="2:9" ht="15.75" customHeight="1" x14ac:dyDescent="0.25">
      <c r="B903" s="1"/>
      <c r="D903" s="2"/>
      <c r="E903" s="2"/>
      <c r="H903" s="2"/>
      <c r="I903" s="2"/>
    </row>
    <row r="904" spans="2:9" ht="15.75" customHeight="1" x14ac:dyDescent="0.25">
      <c r="B904" s="1"/>
      <c r="D904" s="2"/>
      <c r="E904" s="2"/>
      <c r="H904" s="2"/>
      <c r="I904" s="2"/>
    </row>
    <row r="905" spans="2:9" ht="15.75" customHeight="1" x14ac:dyDescent="0.25">
      <c r="B905" s="1"/>
      <c r="D905" s="2"/>
      <c r="E905" s="2"/>
      <c r="H905" s="2"/>
      <c r="I905" s="2"/>
    </row>
    <row r="906" spans="2:9" ht="15.75" customHeight="1" x14ac:dyDescent="0.25">
      <c r="B906" s="1"/>
      <c r="D906" s="2"/>
      <c r="E906" s="2"/>
      <c r="H906" s="2"/>
      <c r="I906" s="2"/>
    </row>
    <row r="907" spans="2:9" ht="15.75" customHeight="1" x14ac:dyDescent="0.25">
      <c r="B907" s="1"/>
      <c r="D907" s="2"/>
      <c r="E907" s="2"/>
      <c r="H907" s="2"/>
      <c r="I907" s="2"/>
    </row>
    <row r="908" spans="2:9" ht="15.75" customHeight="1" x14ac:dyDescent="0.25">
      <c r="B908" s="1"/>
      <c r="D908" s="2"/>
      <c r="E908" s="2"/>
      <c r="H908" s="2"/>
      <c r="I908" s="2"/>
    </row>
    <row r="909" spans="2:9" ht="15.75" customHeight="1" x14ac:dyDescent="0.25">
      <c r="B909" s="1"/>
      <c r="D909" s="2"/>
      <c r="E909" s="2"/>
      <c r="H909" s="2"/>
      <c r="I909" s="2"/>
    </row>
    <row r="910" spans="2:9" ht="15.75" customHeight="1" x14ac:dyDescent="0.25">
      <c r="B910" s="1"/>
      <c r="D910" s="2"/>
      <c r="E910" s="2"/>
      <c r="H910" s="2"/>
      <c r="I910" s="2"/>
    </row>
    <row r="911" spans="2:9" ht="15.75" customHeight="1" x14ac:dyDescent="0.25">
      <c r="B911" s="1"/>
      <c r="D911" s="2"/>
      <c r="E911" s="2"/>
      <c r="H911" s="2"/>
      <c r="I911" s="2"/>
    </row>
    <row r="912" spans="2:9" ht="15.75" customHeight="1" x14ac:dyDescent="0.25">
      <c r="B912" s="1"/>
      <c r="D912" s="2"/>
      <c r="E912" s="2"/>
      <c r="H912" s="2"/>
      <c r="I912" s="2"/>
    </row>
    <row r="913" spans="2:9" ht="15.75" customHeight="1" x14ac:dyDescent="0.25">
      <c r="B913" s="1"/>
      <c r="D913" s="2"/>
      <c r="E913" s="2"/>
      <c r="H913" s="2"/>
      <c r="I913" s="2"/>
    </row>
    <row r="914" spans="2:9" ht="15.75" customHeight="1" x14ac:dyDescent="0.25">
      <c r="B914" s="1"/>
      <c r="D914" s="2"/>
      <c r="E914" s="2"/>
      <c r="H914" s="2"/>
      <c r="I914" s="2"/>
    </row>
    <row r="915" spans="2:9" ht="15.75" customHeight="1" x14ac:dyDescent="0.25">
      <c r="B915" s="1"/>
      <c r="D915" s="2"/>
      <c r="E915" s="2"/>
      <c r="H915" s="2"/>
      <c r="I915" s="2"/>
    </row>
    <row r="916" spans="2:9" ht="15.75" customHeight="1" x14ac:dyDescent="0.25">
      <c r="B916" s="1"/>
      <c r="D916" s="2"/>
      <c r="E916" s="2"/>
      <c r="H916" s="2"/>
      <c r="I916" s="2"/>
    </row>
    <row r="917" spans="2:9" ht="15.75" customHeight="1" x14ac:dyDescent="0.25">
      <c r="B917" s="1"/>
      <c r="D917" s="2"/>
      <c r="E917" s="2"/>
      <c r="H917" s="2"/>
      <c r="I917" s="2"/>
    </row>
    <row r="918" spans="2:9" ht="15.75" customHeight="1" x14ac:dyDescent="0.25">
      <c r="B918" s="1"/>
      <c r="D918" s="2"/>
      <c r="E918" s="2"/>
      <c r="H918" s="2"/>
      <c r="I918" s="2"/>
    </row>
    <row r="919" spans="2:9" ht="15.75" customHeight="1" x14ac:dyDescent="0.25">
      <c r="B919" s="1"/>
      <c r="D919" s="2"/>
      <c r="E919" s="2"/>
      <c r="H919" s="2"/>
      <c r="I919" s="2"/>
    </row>
    <row r="920" spans="2:9" ht="15.75" customHeight="1" x14ac:dyDescent="0.25">
      <c r="B920" s="1"/>
      <c r="D920" s="2"/>
      <c r="E920" s="2"/>
      <c r="H920" s="2"/>
      <c r="I920" s="2"/>
    </row>
    <row r="921" spans="2:9" ht="15.75" customHeight="1" x14ac:dyDescent="0.25">
      <c r="B921" s="1"/>
      <c r="D921" s="2"/>
      <c r="E921" s="2"/>
      <c r="H921" s="2"/>
      <c r="I921" s="2"/>
    </row>
    <row r="922" spans="2:9" ht="15.75" customHeight="1" x14ac:dyDescent="0.25">
      <c r="B922" s="1"/>
      <c r="D922" s="2"/>
      <c r="E922" s="2"/>
      <c r="H922" s="2"/>
      <c r="I922" s="2"/>
    </row>
    <row r="923" spans="2:9" ht="15.75" customHeight="1" x14ac:dyDescent="0.25">
      <c r="B923" s="1"/>
      <c r="D923" s="2"/>
      <c r="E923" s="2"/>
      <c r="H923" s="2"/>
      <c r="I923" s="2"/>
    </row>
    <row r="924" spans="2:9" ht="15.75" customHeight="1" x14ac:dyDescent="0.25">
      <c r="B924" s="1"/>
      <c r="D924" s="2"/>
      <c r="E924" s="2"/>
      <c r="H924" s="2"/>
      <c r="I924" s="2"/>
    </row>
    <row r="925" spans="2:9" ht="15.75" customHeight="1" x14ac:dyDescent="0.25">
      <c r="B925" s="1"/>
      <c r="D925" s="2"/>
      <c r="E925" s="2"/>
      <c r="H925" s="2"/>
      <c r="I925" s="2"/>
    </row>
    <row r="926" spans="2:9" ht="15.75" customHeight="1" x14ac:dyDescent="0.25">
      <c r="B926" s="1"/>
      <c r="D926" s="2"/>
      <c r="E926" s="2"/>
      <c r="H926" s="2"/>
      <c r="I926" s="2"/>
    </row>
    <row r="927" spans="2:9" ht="15.75" customHeight="1" x14ac:dyDescent="0.25">
      <c r="B927" s="1"/>
      <c r="D927" s="2"/>
      <c r="E927" s="2"/>
      <c r="H927" s="2"/>
      <c r="I927" s="2"/>
    </row>
    <row r="928" spans="2:9" ht="15.75" customHeight="1" x14ac:dyDescent="0.25">
      <c r="B928" s="1"/>
      <c r="D928" s="2"/>
      <c r="E928" s="2"/>
      <c r="H928" s="2"/>
      <c r="I928" s="2"/>
    </row>
    <row r="929" spans="2:9" ht="15.75" customHeight="1" x14ac:dyDescent="0.25">
      <c r="B929" s="1"/>
      <c r="D929" s="2"/>
      <c r="E929" s="2"/>
      <c r="H929" s="2"/>
      <c r="I929" s="2"/>
    </row>
    <row r="930" spans="2:9" ht="15.75" customHeight="1" x14ac:dyDescent="0.25">
      <c r="B930" s="1"/>
      <c r="D930" s="2"/>
      <c r="E930" s="2"/>
      <c r="H930" s="2"/>
      <c r="I930" s="2"/>
    </row>
    <row r="931" spans="2:9" ht="15.75" customHeight="1" x14ac:dyDescent="0.25">
      <c r="B931" s="1"/>
      <c r="D931" s="2"/>
      <c r="E931" s="2"/>
      <c r="H931" s="2"/>
      <c r="I931" s="2"/>
    </row>
    <row r="932" spans="2:9" ht="15.75" customHeight="1" x14ac:dyDescent="0.25">
      <c r="B932" s="1"/>
      <c r="D932" s="2"/>
      <c r="E932" s="2"/>
      <c r="H932" s="2"/>
      <c r="I932" s="2"/>
    </row>
    <row r="933" spans="2:9" ht="15.75" customHeight="1" x14ac:dyDescent="0.25">
      <c r="B933" s="1"/>
      <c r="D933" s="2"/>
      <c r="E933" s="2"/>
      <c r="H933" s="2"/>
      <c r="I933" s="2"/>
    </row>
    <row r="934" spans="2:9" ht="15.75" customHeight="1" x14ac:dyDescent="0.25">
      <c r="B934" s="1"/>
      <c r="D934" s="2"/>
      <c r="E934" s="2"/>
      <c r="H934" s="2"/>
      <c r="I934" s="2"/>
    </row>
    <row r="935" spans="2:9" ht="15.75" customHeight="1" x14ac:dyDescent="0.25">
      <c r="B935" s="1"/>
      <c r="D935" s="2"/>
      <c r="E935" s="2"/>
      <c r="H935" s="2"/>
      <c r="I935" s="2"/>
    </row>
    <row r="936" spans="2:9" ht="15.75" customHeight="1" x14ac:dyDescent="0.25">
      <c r="B936" s="1"/>
      <c r="D936" s="2"/>
      <c r="E936" s="2"/>
      <c r="H936" s="2"/>
      <c r="I936" s="2"/>
    </row>
    <row r="937" spans="2:9" ht="15.75" customHeight="1" x14ac:dyDescent="0.25">
      <c r="B937" s="1"/>
      <c r="D937" s="2"/>
      <c r="E937" s="2"/>
      <c r="H937" s="2"/>
      <c r="I937" s="2"/>
    </row>
    <row r="938" spans="2:9" ht="15.75" customHeight="1" x14ac:dyDescent="0.25">
      <c r="B938" s="1"/>
      <c r="D938" s="2"/>
      <c r="E938" s="2"/>
      <c r="H938" s="2"/>
      <c r="I938" s="2"/>
    </row>
    <row r="939" spans="2:9" ht="15.75" customHeight="1" x14ac:dyDescent="0.25">
      <c r="B939" s="1"/>
      <c r="D939" s="2"/>
      <c r="E939" s="2"/>
      <c r="H939" s="2"/>
      <c r="I939" s="2"/>
    </row>
    <row r="940" spans="2:9" ht="15.75" customHeight="1" x14ac:dyDescent="0.25">
      <c r="B940" s="1"/>
      <c r="D940" s="2"/>
      <c r="E940" s="2"/>
      <c r="H940" s="2"/>
      <c r="I940" s="2"/>
    </row>
    <row r="941" spans="2:9" ht="15.75" customHeight="1" x14ac:dyDescent="0.25">
      <c r="B941" s="1"/>
      <c r="D941" s="2"/>
      <c r="E941" s="2"/>
      <c r="H941" s="2"/>
      <c r="I941" s="2"/>
    </row>
    <row r="942" spans="2:9" ht="15.75" customHeight="1" x14ac:dyDescent="0.25">
      <c r="B942" s="1"/>
      <c r="D942" s="2"/>
      <c r="E942" s="2"/>
      <c r="H942" s="2"/>
      <c r="I942" s="2"/>
    </row>
    <row r="943" spans="2:9" ht="15.75" customHeight="1" x14ac:dyDescent="0.25">
      <c r="B943" s="1"/>
      <c r="D943" s="2"/>
      <c r="E943" s="2"/>
      <c r="H943" s="2"/>
      <c r="I943" s="2"/>
    </row>
    <row r="944" spans="2:9" ht="15.75" customHeight="1" x14ac:dyDescent="0.25">
      <c r="B944" s="1"/>
      <c r="D944" s="2"/>
      <c r="E944" s="2"/>
      <c r="H944" s="2"/>
      <c r="I944" s="2"/>
    </row>
    <row r="945" spans="2:9" ht="15.75" customHeight="1" x14ac:dyDescent="0.25">
      <c r="B945" s="1"/>
      <c r="D945" s="2"/>
      <c r="E945" s="2"/>
      <c r="H945" s="2"/>
      <c r="I945" s="2"/>
    </row>
    <row r="946" spans="2:9" ht="15.75" customHeight="1" x14ac:dyDescent="0.25">
      <c r="B946" s="1"/>
      <c r="D946" s="2"/>
      <c r="E946" s="2"/>
      <c r="H946" s="2"/>
      <c r="I946" s="2"/>
    </row>
    <row r="947" spans="2:9" ht="15.75" customHeight="1" x14ac:dyDescent="0.25">
      <c r="B947" s="1"/>
      <c r="D947" s="2"/>
      <c r="E947" s="2"/>
      <c r="H947" s="2"/>
      <c r="I947" s="2"/>
    </row>
    <row r="948" spans="2:9" ht="15.75" customHeight="1" x14ac:dyDescent="0.25">
      <c r="B948" s="1"/>
      <c r="D948" s="2"/>
      <c r="E948" s="2"/>
      <c r="H948" s="2"/>
      <c r="I948" s="2"/>
    </row>
    <row r="949" spans="2:9" ht="15.75" customHeight="1" x14ac:dyDescent="0.25">
      <c r="B949" s="1"/>
      <c r="D949" s="2"/>
      <c r="E949" s="2"/>
      <c r="H949" s="2"/>
      <c r="I949" s="2"/>
    </row>
    <row r="950" spans="2:9" ht="15.75" customHeight="1" x14ac:dyDescent="0.25">
      <c r="B950" s="1"/>
      <c r="D950" s="2"/>
      <c r="E950" s="2"/>
      <c r="H950" s="2"/>
      <c r="I950" s="2"/>
    </row>
    <row r="951" spans="2:9" ht="15.75" customHeight="1" x14ac:dyDescent="0.25">
      <c r="B951" s="1"/>
      <c r="D951" s="2"/>
      <c r="E951" s="2"/>
      <c r="H951" s="2"/>
      <c r="I951" s="2"/>
    </row>
    <row r="952" spans="2:9" ht="15.75" customHeight="1" x14ac:dyDescent="0.25">
      <c r="B952" s="1"/>
      <c r="D952" s="2"/>
      <c r="E952" s="2"/>
      <c r="H952" s="2"/>
      <c r="I952" s="2"/>
    </row>
    <row r="953" spans="2:9" ht="15.75" customHeight="1" x14ac:dyDescent="0.25">
      <c r="B953" s="1"/>
      <c r="D953" s="2"/>
      <c r="E953" s="2"/>
      <c r="H953" s="2"/>
      <c r="I953" s="2"/>
    </row>
    <row r="954" spans="2:9" ht="15.75" customHeight="1" x14ac:dyDescent="0.25">
      <c r="B954" s="1"/>
      <c r="D954" s="2"/>
      <c r="E954" s="2"/>
      <c r="H954" s="2"/>
      <c r="I954" s="2"/>
    </row>
    <row r="955" spans="2:9" ht="15.75" customHeight="1" x14ac:dyDescent="0.25">
      <c r="B955" s="1"/>
      <c r="D955" s="2"/>
      <c r="E955" s="2"/>
      <c r="H955" s="2"/>
      <c r="I955" s="2"/>
    </row>
    <row r="956" spans="2:9" ht="15.75" customHeight="1" x14ac:dyDescent="0.25">
      <c r="B956" s="1"/>
      <c r="D956" s="2"/>
      <c r="E956" s="2"/>
      <c r="H956" s="2"/>
      <c r="I956" s="2"/>
    </row>
    <row r="957" spans="2:9" ht="15.75" customHeight="1" x14ac:dyDescent="0.25">
      <c r="B957" s="1"/>
      <c r="D957" s="2"/>
      <c r="E957" s="2"/>
      <c r="H957" s="2"/>
      <c r="I957" s="2"/>
    </row>
    <row r="958" spans="2:9" ht="15.75" customHeight="1" x14ac:dyDescent="0.25">
      <c r="B958" s="1"/>
      <c r="D958" s="2"/>
      <c r="E958" s="2"/>
      <c r="H958" s="2"/>
      <c r="I958" s="2"/>
    </row>
    <row r="959" spans="2:9" ht="15.75" customHeight="1" x14ac:dyDescent="0.25">
      <c r="B959" s="1"/>
      <c r="D959" s="2"/>
      <c r="E959" s="2"/>
      <c r="H959" s="2"/>
      <c r="I959" s="2"/>
    </row>
    <row r="960" spans="2:9" ht="15.75" customHeight="1" x14ac:dyDescent="0.25">
      <c r="B960" s="1"/>
      <c r="D960" s="2"/>
      <c r="E960" s="2"/>
      <c r="H960" s="2"/>
      <c r="I960" s="2"/>
    </row>
    <row r="961" spans="2:9" ht="15.75" customHeight="1" x14ac:dyDescent="0.25">
      <c r="B961" s="1"/>
      <c r="D961" s="2"/>
      <c r="E961" s="2"/>
      <c r="H961" s="2"/>
      <c r="I961" s="2"/>
    </row>
    <row r="962" spans="2:9" ht="15.75" customHeight="1" x14ac:dyDescent="0.25">
      <c r="B962" s="1"/>
      <c r="D962" s="2"/>
      <c r="E962" s="2"/>
      <c r="H962" s="2"/>
      <c r="I962" s="2"/>
    </row>
    <row r="963" spans="2:9" ht="15.75" customHeight="1" x14ac:dyDescent="0.25">
      <c r="B963" s="1"/>
      <c r="D963" s="2"/>
      <c r="E963" s="2"/>
      <c r="H963" s="2"/>
      <c r="I963" s="2"/>
    </row>
    <row r="964" spans="2:9" ht="15.75" customHeight="1" x14ac:dyDescent="0.25">
      <c r="B964" s="1"/>
      <c r="D964" s="2"/>
      <c r="E964" s="2"/>
      <c r="H964" s="2"/>
      <c r="I964" s="2"/>
    </row>
    <row r="965" spans="2:9" ht="15.75" customHeight="1" x14ac:dyDescent="0.25">
      <c r="B965" s="1"/>
      <c r="D965" s="2"/>
      <c r="E965" s="2"/>
      <c r="H965" s="2"/>
      <c r="I965" s="2"/>
    </row>
    <row r="966" spans="2:9" ht="15.75" customHeight="1" x14ac:dyDescent="0.25">
      <c r="B966" s="1"/>
      <c r="D966" s="2"/>
      <c r="E966" s="2"/>
      <c r="H966" s="2"/>
      <c r="I966" s="2"/>
    </row>
    <row r="967" spans="2:9" ht="15.75" customHeight="1" x14ac:dyDescent="0.25">
      <c r="B967" s="1"/>
      <c r="D967" s="2"/>
      <c r="E967" s="2"/>
      <c r="H967" s="2"/>
      <c r="I967" s="2"/>
    </row>
    <row r="968" spans="2:9" ht="15.75" customHeight="1" x14ac:dyDescent="0.25">
      <c r="B968" s="1"/>
      <c r="D968" s="2"/>
      <c r="E968" s="2"/>
      <c r="H968" s="2"/>
      <c r="I968" s="2"/>
    </row>
    <row r="969" spans="2:9" ht="15.75" customHeight="1" x14ac:dyDescent="0.25">
      <c r="B969" s="1"/>
      <c r="D969" s="2"/>
      <c r="E969" s="2"/>
      <c r="H969" s="2"/>
      <c r="I969" s="2"/>
    </row>
    <row r="970" spans="2:9" ht="15.75" customHeight="1" x14ac:dyDescent="0.25">
      <c r="B970" s="1"/>
      <c r="D970" s="2"/>
      <c r="E970" s="2"/>
      <c r="H970" s="2"/>
      <c r="I970" s="2"/>
    </row>
    <row r="971" spans="2:9" ht="15.75" customHeight="1" x14ac:dyDescent="0.25">
      <c r="B971" s="1"/>
      <c r="D971" s="2"/>
      <c r="E971" s="2"/>
      <c r="H971" s="2"/>
      <c r="I971" s="2"/>
    </row>
    <row r="972" spans="2:9" ht="15.75" customHeight="1" x14ac:dyDescent="0.25">
      <c r="B972" s="1"/>
      <c r="D972" s="2"/>
      <c r="E972" s="2"/>
      <c r="H972" s="2"/>
      <c r="I972" s="2"/>
    </row>
    <row r="973" spans="2:9" ht="15.75" customHeight="1" x14ac:dyDescent="0.25">
      <c r="B973" s="1"/>
      <c r="D973" s="2"/>
      <c r="E973" s="2"/>
      <c r="H973" s="2"/>
      <c r="I973" s="2"/>
    </row>
    <row r="974" spans="2:9" ht="15.75" customHeight="1" x14ac:dyDescent="0.25">
      <c r="B974" s="1"/>
      <c r="D974" s="2"/>
      <c r="E974" s="2"/>
      <c r="H974" s="2"/>
      <c r="I974" s="2"/>
    </row>
    <row r="975" spans="2:9" ht="15.75" customHeight="1" x14ac:dyDescent="0.25">
      <c r="B975" s="1"/>
      <c r="D975" s="2"/>
      <c r="E975" s="2"/>
      <c r="H975" s="2"/>
      <c r="I975" s="2"/>
    </row>
    <row r="976" spans="2:9" ht="15.75" customHeight="1" x14ac:dyDescent="0.25">
      <c r="B976" s="1"/>
      <c r="D976" s="2"/>
      <c r="E976" s="2"/>
      <c r="H976" s="2"/>
      <c r="I976" s="2"/>
    </row>
    <row r="977" spans="2:9" ht="15.75" customHeight="1" x14ac:dyDescent="0.25">
      <c r="B977" s="1"/>
      <c r="D977" s="2"/>
      <c r="E977" s="2"/>
      <c r="H977" s="2"/>
      <c r="I977" s="2"/>
    </row>
    <row r="978" spans="2:9" ht="15.75" customHeight="1" x14ac:dyDescent="0.25">
      <c r="B978" s="1"/>
      <c r="D978" s="2"/>
      <c r="E978" s="2"/>
      <c r="H978" s="2"/>
      <c r="I978" s="2"/>
    </row>
    <row r="979" spans="2:9" ht="15.75" customHeight="1" x14ac:dyDescent="0.25">
      <c r="B979" s="1"/>
      <c r="D979" s="2"/>
      <c r="E979" s="2"/>
      <c r="H979" s="2"/>
      <c r="I979" s="2"/>
    </row>
    <row r="980" spans="2:9" ht="15.75" customHeight="1" x14ac:dyDescent="0.25">
      <c r="B980" s="1"/>
      <c r="D980" s="2"/>
      <c r="E980" s="2"/>
      <c r="H980" s="2"/>
      <c r="I980" s="2"/>
    </row>
    <row r="981" spans="2:9" ht="15.75" customHeight="1" x14ac:dyDescent="0.25">
      <c r="B981" s="1"/>
      <c r="D981" s="2"/>
      <c r="E981" s="2"/>
      <c r="H981" s="2"/>
      <c r="I981" s="2"/>
    </row>
    <row r="982" spans="2:9" ht="15.75" customHeight="1" x14ac:dyDescent="0.25">
      <c r="B982" s="1"/>
      <c r="D982" s="2"/>
      <c r="E982" s="2"/>
      <c r="H982" s="2"/>
      <c r="I982" s="2"/>
    </row>
    <row r="983" spans="2:9" ht="15.75" customHeight="1" x14ac:dyDescent="0.25">
      <c r="B983" s="1"/>
      <c r="D983" s="2"/>
      <c r="E983" s="2"/>
      <c r="H983" s="2"/>
      <c r="I983" s="2"/>
    </row>
    <row r="984" spans="2:9" ht="15.75" customHeight="1" x14ac:dyDescent="0.25">
      <c r="B984" s="1"/>
      <c r="D984" s="2"/>
      <c r="E984" s="2"/>
      <c r="H984" s="2"/>
      <c r="I984" s="2"/>
    </row>
    <row r="985" spans="2:9" ht="15.75" customHeight="1" x14ac:dyDescent="0.25">
      <c r="B985" s="1"/>
      <c r="D985" s="2"/>
      <c r="E985" s="2"/>
      <c r="H985" s="2"/>
      <c r="I985" s="2"/>
    </row>
    <row r="986" spans="2:9" ht="15.75" customHeight="1" x14ac:dyDescent="0.25">
      <c r="B986" s="1"/>
      <c r="D986" s="2"/>
      <c r="E986" s="2"/>
      <c r="H986" s="2"/>
      <c r="I986" s="2"/>
    </row>
    <row r="987" spans="2:9" ht="15.75" customHeight="1" x14ac:dyDescent="0.25">
      <c r="B987" s="1"/>
      <c r="D987" s="2"/>
      <c r="E987" s="2"/>
      <c r="H987" s="2"/>
      <c r="I987" s="2"/>
    </row>
    <row r="988" spans="2:9" ht="15.75" customHeight="1" x14ac:dyDescent="0.25">
      <c r="B988" s="1"/>
      <c r="D988" s="2"/>
      <c r="E988" s="2"/>
      <c r="H988" s="2"/>
      <c r="I988" s="2"/>
    </row>
    <row r="989" spans="2:9" ht="15.75" customHeight="1" x14ac:dyDescent="0.25">
      <c r="B989" s="1"/>
      <c r="D989" s="2"/>
      <c r="E989" s="2"/>
      <c r="H989" s="2"/>
      <c r="I989" s="2"/>
    </row>
    <row r="990" spans="2:9" ht="15.75" customHeight="1" x14ac:dyDescent="0.25">
      <c r="B990" s="1"/>
      <c r="D990" s="2"/>
      <c r="E990" s="2"/>
      <c r="H990" s="2"/>
      <c r="I990" s="2"/>
    </row>
    <row r="991" spans="2:9" ht="15.75" customHeight="1" x14ac:dyDescent="0.25">
      <c r="B991" s="1"/>
      <c r="D991" s="2"/>
      <c r="E991" s="2"/>
      <c r="H991" s="2"/>
      <c r="I991" s="2"/>
    </row>
    <row r="992" spans="2:9" ht="15.75" customHeight="1" x14ac:dyDescent="0.25">
      <c r="B992" s="1"/>
      <c r="D992" s="2"/>
      <c r="E992" s="2"/>
      <c r="H992" s="2"/>
      <c r="I992" s="2"/>
    </row>
  </sheetData>
  <mergeCells count="64">
    <mergeCell ref="F78:Q78"/>
    <mergeCell ref="F79:Q79"/>
    <mergeCell ref="F80:Q80"/>
    <mergeCell ref="F81:Q81"/>
    <mergeCell ref="F73:Q73"/>
    <mergeCell ref="F74:Q74"/>
    <mergeCell ref="F75:Q75"/>
    <mergeCell ref="F76:Q76"/>
    <mergeCell ref="F77:Q77"/>
    <mergeCell ref="N63:Q63"/>
    <mergeCell ref="N64:Q64"/>
    <mergeCell ref="N65:Q65"/>
    <mergeCell ref="N66:Q66"/>
    <mergeCell ref="N67:Q67"/>
    <mergeCell ref="N68:Q68"/>
    <mergeCell ref="N69:Q69"/>
    <mergeCell ref="N70:Q70"/>
    <mergeCell ref="N71:Q71"/>
    <mergeCell ref="B62:Q62"/>
    <mergeCell ref="K60:Q60"/>
    <mergeCell ref="B50:Q50"/>
    <mergeCell ref="K36:Q36"/>
    <mergeCell ref="L15:Q15"/>
    <mergeCell ref="K34:Q34"/>
    <mergeCell ref="K35:Q35"/>
    <mergeCell ref="L16:Q16"/>
    <mergeCell ref="L18:Q18"/>
    <mergeCell ref="L19:Q19"/>
    <mergeCell ref="L21:Q21"/>
    <mergeCell ref="L22:Q22"/>
    <mergeCell ref="L23:Q23"/>
    <mergeCell ref="L24:Q24"/>
    <mergeCell ref="K27:Q27"/>
    <mergeCell ref="K28:Q28"/>
    <mergeCell ref="K30:Q30"/>
    <mergeCell ref="L46:Q46"/>
    <mergeCell ref="L47:Q47"/>
    <mergeCell ref="L48:Q48"/>
    <mergeCell ref="L39:Q39"/>
    <mergeCell ref="L40:Q40"/>
    <mergeCell ref="L42:Q42"/>
    <mergeCell ref="L43:Q43"/>
    <mergeCell ref="L45:Q45"/>
    <mergeCell ref="L44:Q44"/>
    <mergeCell ref="L41:Q41"/>
    <mergeCell ref="K56:Q56"/>
    <mergeCell ref="K57:Q57"/>
    <mergeCell ref="K58:Q58"/>
    <mergeCell ref="K59:Q59"/>
    <mergeCell ref="K51:Q51"/>
    <mergeCell ref="K52:Q52"/>
    <mergeCell ref="K53:Q53"/>
    <mergeCell ref="K54:Q54"/>
    <mergeCell ref="K55:Q55"/>
    <mergeCell ref="B2:Q2"/>
    <mergeCell ref="B14:Q14"/>
    <mergeCell ref="B26:Q26"/>
    <mergeCell ref="B38:Q38"/>
    <mergeCell ref="K33:Q33"/>
    <mergeCell ref="K31:Q31"/>
    <mergeCell ref="L20:Q20"/>
    <mergeCell ref="K32:Q32"/>
    <mergeCell ref="L17:Q17"/>
    <mergeCell ref="K29:Q29"/>
  </mergeCells>
  <phoneticPr fontId="19" type="noConversion"/>
  <pageMargins left="0.7" right="0.7" top="0.75" bottom="0.75" header="0" footer="0"/>
  <pageSetup orientation="portrait"/>
  <ignoredErrors>
    <ignoredError sqref="I42 E9:F9 F6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058F-3EDF-465A-B637-EB506563A3C3}">
  <sheetPr>
    <pageSetUpPr fitToPage="1"/>
  </sheetPr>
  <dimension ref="B2:N21"/>
  <sheetViews>
    <sheetView workbookViewId="0">
      <selection activeCell="D3" sqref="D3"/>
    </sheetView>
  </sheetViews>
  <sheetFormatPr defaultRowHeight="15" x14ac:dyDescent="0.25"/>
  <cols>
    <col min="1" max="1" width="3.140625" style="67" customWidth="1"/>
    <col min="2" max="2" width="29.42578125" style="70" customWidth="1"/>
    <col min="3" max="3" width="10.7109375" style="69" customWidth="1"/>
    <col min="4" max="4" width="10.28515625" style="69" customWidth="1"/>
    <col min="5" max="8" width="9.140625" style="69"/>
    <col min="9" max="9" width="9.140625" style="69" customWidth="1"/>
    <col min="10" max="10" width="9.140625" style="69"/>
    <col min="11" max="12" width="9.140625" style="68"/>
    <col min="13" max="13" width="10.85546875" style="68" customWidth="1"/>
    <col min="14" max="14" width="3.5703125" style="68" customWidth="1"/>
    <col min="15" max="21" width="9.140625" style="67"/>
    <col min="22" max="22" width="8.5703125" style="67" customWidth="1"/>
    <col min="23" max="16384" width="9.140625" style="67"/>
  </cols>
  <sheetData>
    <row r="2" spans="2:14" x14ac:dyDescent="0.25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2:14" x14ac:dyDescent="0.25">
      <c r="B3" s="74" t="s">
        <v>185</v>
      </c>
      <c r="C3" s="74" t="s">
        <v>166</v>
      </c>
      <c r="D3" s="74" t="s">
        <v>8</v>
      </c>
      <c r="E3" s="74" t="s">
        <v>5</v>
      </c>
      <c r="F3" s="74" t="s">
        <v>184</v>
      </c>
      <c r="G3" s="74" t="s">
        <v>183</v>
      </c>
      <c r="H3" s="74" t="s">
        <v>33</v>
      </c>
      <c r="I3" s="74" t="s">
        <v>123</v>
      </c>
      <c r="J3" s="74" t="s">
        <v>124</v>
      </c>
      <c r="K3" s="113" t="s">
        <v>16</v>
      </c>
      <c r="L3" s="113"/>
      <c r="M3" s="113"/>
      <c r="N3" s="67"/>
    </row>
    <row r="4" spans="2:14" x14ac:dyDescent="0.25">
      <c r="B4" s="78" t="s">
        <v>187</v>
      </c>
      <c r="C4" s="79">
        <v>8</v>
      </c>
      <c r="D4" s="80">
        <v>28.06</v>
      </c>
      <c r="E4" s="61" t="s">
        <v>129</v>
      </c>
      <c r="F4" s="79" t="s">
        <v>188</v>
      </c>
      <c r="G4" s="61" t="s">
        <v>189</v>
      </c>
      <c r="H4" s="61" t="s">
        <v>168</v>
      </c>
      <c r="I4" s="80">
        <v>12.8</v>
      </c>
      <c r="J4" s="72">
        <v>8.5</v>
      </c>
      <c r="K4" s="114" t="s">
        <v>190</v>
      </c>
      <c r="L4" s="115"/>
      <c r="M4" s="115"/>
      <c r="N4" s="67"/>
    </row>
    <row r="5" spans="2:14" x14ac:dyDescent="0.25">
      <c r="B5" s="73" t="s">
        <v>182</v>
      </c>
      <c r="C5" s="72" t="s">
        <v>179</v>
      </c>
      <c r="D5" s="77">
        <v>24.8</v>
      </c>
      <c r="E5" s="61" t="s">
        <v>129</v>
      </c>
      <c r="F5" s="72" t="s">
        <v>178</v>
      </c>
      <c r="G5" s="61" t="s">
        <v>189</v>
      </c>
      <c r="H5" s="61" t="s">
        <v>181</v>
      </c>
      <c r="I5" s="77">
        <v>14</v>
      </c>
      <c r="J5" s="72">
        <v>10.5</v>
      </c>
      <c r="K5" s="114"/>
      <c r="L5" s="115"/>
      <c r="M5" s="115"/>
      <c r="N5" s="67"/>
    </row>
    <row r="6" spans="2:14" x14ac:dyDescent="0.25">
      <c r="B6" s="73" t="s">
        <v>180</v>
      </c>
      <c r="C6" s="72" t="s">
        <v>179</v>
      </c>
      <c r="D6" s="77">
        <v>24.8</v>
      </c>
      <c r="E6" s="61" t="s">
        <v>129</v>
      </c>
      <c r="F6" s="72" t="s">
        <v>178</v>
      </c>
      <c r="G6" s="61" t="s">
        <v>189</v>
      </c>
      <c r="H6" s="61" t="s">
        <v>177</v>
      </c>
      <c r="I6" s="77">
        <v>14</v>
      </c>
      <c r="J6" s="72">
        <v>10.5</v>
      </c>
      <c r="K6" s="114"/>
      <c r="L6" s="115"/>
      <c r="M6" s="115"/>
      <c r="N6" s="67"/>
    </row>
    <row r="7" spans="2:14" x14ac:dyDescent="0.25">
      <c r="B7" s="73" t="s">
        <v>176</v>
      </c>
      <c r="C7" s="72" t="s">
        <v>175</v>
      </c>
      <c r="D7" s="77">
        <v>12.36</v>
      </c>
      <c r="E7" s="61" t="s">
        <v>129</v>
      </c>
      <c r="F7" s="72" t="s">
        <v>174</v>
      </c>
      <c r="G7" s="61" t="s">
        <v>168</v>
      </c>
      <c r="H7" s="61" t="s">
        <v>173</v>
      </c>
      <c r="I7" s="77">
        <v>28</v>
      </c>
      <c r="J7" s="72">
        <v>21</v>
      </c>
      <c r="K7" s="114"/>
      <c r="L7" s="115"/>
      <c r="M7" s="115"/>
      <c r="N7" s="67"/>
    </row>
    <row r="8" spans="2:14" x14ac:dyDescent="0.25">
      <c r="B8" s="73" t="s">
        <v>172</v>
      </c>
      <c r="C8" s="72">
        <v>1.6</v>
      </c>
      <c r="D8" s="72" t="s">
        <v>171</v>
      </c>
      <c r="E8" s="61" t="s">
        <v>129</v>
      </c>
      <c r="F8" s="72" t="s">
        <v>170</v>
      </c>
      <c r="G8" s="61" t="s">
        <v>169</v>
      </c>
      <c r="H8" s="61" t="s">
        <v>168</v>
      </c>
      <c r="I8" s="116" t="s">
        <v>101</v>
      </c>
      <c r="J8" s="117"/>
      <c r="K8" s="114"/>
      <c r="L8" s="115"/>
      <c r="M8" s="115"/>
      <c r="N8" s="67"/>
    </row>
    <row r="9" spans="2:14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2:14" x14ac:dyDescent="0.25">
      <c r="B10" s="112" t="s">
        <v>186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2:14" x14ac:dyDescent="0.25">
      <c r="B11" s="74" t="s">
        <v>167</v>
      </c>
      <c r="C11" s="74" t="s">
        <v>166</v>
      </c>
      <c r="D11" s="74" t="s">
        <v>3</v>
      </c>
      <c r="E11" s="74" t="s">
        <v>165</v>
      </c>
      <c r="F11" s="74" t="s">
        <v>40</v>
      </c>
      <c r="G11" s="74" t="s">
        <v>164</v>
      </c>
      <c r="H11" s="74" t="s">
        <v>163</v>
      </c>
      <c r="I11" s="74" t="s">
        <v>162</v>
      </c>
      <c r="J11" s="111" t="s">
        <v>16</v>
      </c>
      <c r="K11" s="111"/>
      <c r="L11" s="111"/>
      <c r="M11" s="111"/>
    </row>
    <row r="12" spans="2:14" x14ac:dyDescent="0.25">
      <c r="B12" s="73" t="s">
        <v>161</v>
      </c>
      <c r="C12" s="81">
        <v>11</v>
      </c>
      <c r="D12" s="71" t="s">
        <v>52</v>
      </c>
      <c r="E12" s="71" t="s">
        <v>138</v>
      </c>
      <c r="F12" s="71" t="s">
        <v>160</v>
      </c>
      <c r="G12" s="71" t="s">
        <v>150</v>
      </c>
      <c r="H12" s="76" t="s">
        <v>149</v>
      </c>
      <c r="I12" s="71" t="s">
        <v>159</v>
      </c>
      <c r="J12" s="110" t="s">
        <v>158</v>
      </c>
      <c r="K12" s="110"/>
      <c r="L12" s="110"/>
      <c r="M12" s="110"/>
    </row>
    <row r="13" spans="2:14" x14ac:dyDescent="0.25">
      <c r="B13" s="73" t="s">
        <v>157</v>
      </c>
      <c r="C13" s="81">
        <v>8</v>
      </c>
      <c r="D13" s="71" t="s">
        <v>50</v>
      </c>
      <c r="E13" s="71" t="s">
        <v>156</v>
      </c>
      <c r="F13" s="71">
        <v>15</v>
      </c>
      <c r="G13" s="71">
        <v>5</v>
      </c>
      <c r="H13" s="76" t="s">
        <v>149</v>
      </c>
      <c r="I13" s="71" t="s">
        <v>155</v>
      </c>
      <c r="J13" s="110" t="s">
        <v>154</v>
      </c>
      <c r="K13" s="110"/>
      <c r="L13" s="110"/>
      <c r="M13" s="110"/>
    </row>
    <row r="14" spans="2:14" x14ac:dyDescent="0.25">
      <c r="B14" s="73" t="s">
        <v>153</v>
      </c>
      <c r="C14" s="81">
        <v>4</v>
      </c>
      <c r="D14" s="71" t="s">
        <v>50</v>
      </c>
      <c r="E14" s="71" t="s">
        <v>152</v>
      </c>
      <c r="F14" s="71" t="s">
        <v>151</v>
      </c>
      <c r="G14" s="71" t="s">
        <v>150</v>
      </c>
      <c r="H14" s="76" t="s">
        <v>149</v>
      </c>
      <c r="I14" s="71" t="s">
        <v>148</v>
      </c>
      <c r="J14" s="110" t="s">
        <v>147</v>
      </c>
      <c r="K14" s="110"/>
      <c r="L14" s="110"/>
      <c r="M14" s="110"/>
    </row>
    <row r="16" spans="2:14" x14ac:dyDescent="0.25">
      <c r="B16" s="112" t="s">
        <v>146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</row>
    <row r="17" spans="2:13" x14ac:dyDescent="0.25">
      <c r="B17" s="75" t="s">
        <v>145</v>
      </c>
      <c r="C17" s="74" t="s">
        <v>144</v>
      </c>
      <c r="D17" s="74" t="s">
        <v>143</v>
      </c>
      <c r="E17" s="74" t="s">
        <v>37</v>
      </c>
      <c r="F17" s="74" t="s">
        <v>33</v>
      </c>
      <c r="G17" s="74" t="s">
        <v>142</v>
      </c>
      <c r="H17" s="74" t="s">
        <v>141</v>
      </c>
      <c r="I17" s="74" t="s">
        <v>140</v>
      </c>
      <c r="J17" s="74" t="s">
        <v>139</v>
      </c>
      <c r="K17" s="111" t="s">
        <v>16</v>
      </c>
      <c r="L17" s="111"/>
      <c r="M17" s="111"/>
    </row>
    <row r="18" spans="2:13" x14ac:dyDescent="0.25">
      <c r="B18" s="73" t="s">
        <v>125</v>
      </c>
      <c r="C18" s="71" t="s">
        <v>135</v>
      </c>
      <c r="D18" s="83">
        <v>10</v>
      </c>
      <c r="E18" s="82">
        <v>100</v>
      </c>
      <c r="F18" s="83">
        <v>0.5</v>
      </c>
      <c r="G18" s="82">
        <v>0.6</v>
      </c>
      <c r="H18" s="71" t="s">
        <v>100</v>
      </c>
      <c r="I18" s="71" t="s">
        <v>100</v>
      </c>
      <c r="J18" s="71" t="s">
        <v>135</v>
      </c>
      <c r="K18" s="110" t="s">
        <v>137</v>
      </c>
      <c r="L18" s="110"/>
      <c r="M18" s="110"/>
    </row>
    <row r="19" spans="2:13" x14ac:dyDescent="0.25">
      <c r="B19" s="73" t="s">
        <v>136</v>
      </c>
      <c r="C19" s="71" t="s">
        <v>94</v>
      </c>
      <c r="D19" s="83">
        <v>10</v>
      </c>
      <c r="E19" s="82">
        <v>25</v>
      </c>
      <c r="F19" s="61" t="s">
        <v>94</v>
      </c>
      <c r="G19" s="72" t="s">
        <v>94</v>
      </c>
      <c r="H19" s="71" t="s">
        <v>100</v>
      </c>
      <c r="I19" s="71" t="s">
        <v>100</v>
      </c>
      <c r="J19" s="71" t="s">
        <v>135</v>
      </c>
      <c r="K19" s="110"/>
      <c r="L19" s="110"/>
      <c r="M19" s="110"/>
    </row>
    <row r="20" spans="2:13" x14ac:dyDescent="0.25">
      <c r="B20" s="73" t="s">
        <v>134</v>
      </c>
      <c r="C20" s="82">
        <v>12000</v>
      </c>
      <c r="D20" s="83">
        <v>10</v>
      </c>
      <c r="E20" s="82">
        <v>45</v>
      </c>
      <c r="F20" s="61">
        <v>0.52</v>
      </c>
      <c r="G20" s="72">
        <v>0.25</v>
      </c>
      <c r="H20" s="71" t="s">
        <v>133</v>
      </c>
      <c r="I20" s="71" t="s">
        <v>132</v>
      </c>
      <c r="J20" s="71" t="s">
        <v>131</v>
      </c>
      <c r="K20" s="110"/>
      <c r="L20" s="110"/>
      <c r="M20" s="110"/>
    </row>
    <row r="21" spans="2:13" x14ac:dyDescent="0.25">
      <c r="B21" s="73" t="s">
        <v>130</v>
      </c>
      <c r="C21" s="82">
        <v>20480</v>
      </c>
      <c r="D21" s="83">
        <v>10</v>
      </c>
      <c r="E21" s="82">
        <v>130</v>
      </c>
      <c r="F21" s="61">
        <v>0.31</v>
      </c>
      <c r="G21" s="72">
        <v>0.15</v>
      </c>
      <c r="H21" s="71" t="s">
        <v>128</v>
      </c>
      <c r="I21" s="71" t="s">
        <v>127</v>
      </c>
      <c r="J21" s="71" t="s">
        <v>126</v>
      </c>
      <c r="K21" s="110"/>
      <c r="L21" s="110"/>
      <c r="M21" s="110"/>
    </row>
  </sheetData>
  <mergeCells count="19">
    <mergeCell ref="B2:M2"/>
    <mergeCell ref="B10:M10"/>
    <mergeCell ref="B16:M16"/>
    <mergeCell ref="J12:M12"/>
    <mergeCell ref="J13:M13"/>
    <mergeCell ref="J14:M14"/>
    <mergeCell ref="K3:M3"/>
    <mergeCell ref="K5:M5"/>
    <mergeCell ref="K6:M6"/>
    <mergeCell ref="K8:M8"/>
    <mergeCell ref="I8:J8"/>
    <mergeCell ref="K4:M4"/>
    <mergeCell ref="K7:M7"/>
    <mergeCell ref="K21:M21"/>
    <mergeCell ref="K17:M17"/>
    <mergeCell ref="J11:M11"/>
    <mergeCell ref="K18:M18"/>
    <mergeCell ref="K19:M19"/>
    <mergeCell ref="K20:M20"/>
  </mergeCells>
  <phoneticPr fontId="21" type="noConversion"/>
  <pageMargins left="0.25" right="0.25" top="0.75" bottom="0.75" header="0.3" footer="0.3"/>
  <pageSetup scale="96" orientation="landscape" horizontalDpi="300" verticalDpi="300" r:id="rId1"/>
  <ignoredErrors>
    <ignoredError sqref="B11:M11 C10:M10 D8:H8 B15:M15 B12 D12:M12 B13 D13:M13 B14 D14:M14 C5:H7 E4:H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93E3-FDFD-4550-973E-557C232275FA}">
  <dimension ref="B2:S38"/>
  <sheetViews>
    <sheetView workbookViewId="0">
      <selection activeCell="N29" sqref="N29"/>
    </sheetView>
  </sheetViews>
  <sheetFormatPr defaultRowHeight="15" x14ac:dyDescent="0.25"/>
  <cols>
    <col min="1" max="1" width="3.42578125" customWidth="1"/>
    <col min="2" max="2" width="5.5703125" style="5" customWidth="1"/>
    <col min="3" max="12" width="9.140625" style="5"/>
    <col min="13" max="13" width="6.28515625" style="5" customWidth="1"/>
    <col min="14" max="14" width="6.42578125" style="5" customWidth="1"/>
    <col min="15" max="15" width="6" style="5" customWidth="1"/>
    <col min="16" max="16" width="6.5703125" style="5" customWidth="1"/>
    <col min="17" max="17" width="6.42578125" style="5" customWidth="1"/>
    <col min="18" max="18" width="59.140625" style="5" customWidth="1"/>
  </cols>
  <sheetData>
    <row r="2" spans="2:19" x14ac:dyDescent="0.25">
      <c r="B2" s="118" t="s">
        <v>88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</row>
    <row r="3" spans="2:19" x14ac:dyDescent="0.25">
      <c r="B3" s="58"/>
      <c r="C3" s="121" t="s">
        <v>89</v>
      </c>
      <c r="D3" s="122"/>
      <c r="E3" s="122"/>
      <c r="F3" s="122"/>
      <c r="G3" s="122"/>
      <c r="H3" s="122"/>
      <c r="I3" s="122"/>
      <c r="J3" s="122"/>
      <c r="K3" s="122"/>
      <c r="L3" s="123"/>
      <c r="M3" s="127" t="s">
        <v>41</v>
      </c>
      <c r="N3" s="127"/>
      <c r="O3" s="127"/>
      <c r="P3" s="127"/>
      <c r="Q3" s="127"/>
      <c r="R3" s="59" t="s">
        <v>69</v>
      </c>
    </row>
    <row r="4" spans="2:19" x14ac:dyDescent="0.25">
      <c r="B4" s="8" t="s">
        <v>40</v>
      </c>
      <c r="C4" s="9">
        <v>1</v>
      </c>
      <c r="D4" s="9">
        <v>1.4</v>
      </c>
      <c r="E4" s="9">
        <v>2</v>
      </c>
      <c r="F4" s="9">
        <v>2.8</v>
      </c>
      <c r="G4" s="9">
        <v>4</v>
      </c>
      <c r="H4" s="9">
        <v>5.6</v>
      </c>
      <c r="I4" s="9">
        <v>8</v>
      </c>
      <c r="J4" s="9">
        <v>11</v>
      </c>
      <c r="K4" s="9">
        <v>16</v>
      </c>
      <c r="L4" s="9">
        <v>22</v>
      </c>
      <c r="M4" s="10">
        <v>200</v>
      </c>
      <c r="N4" s="10">
        <v>400</v>
      </c>
      <c r="O4" s="10">
        <v>800</v>
      </c>
      <c r="P4" s="10">
        <v>1600</v>
      </c>
      <c r="Q4" s="10">
        <v>3200</v>
      </c>
      <c r="R4" s="8" t="s">
        <v>83</v>
      </c>
      <c r="S4" s="7"/>
    </row>
    <row r="5" spans="2:19" x14ac:dyDescent="0.25">
      <c r="B5" s="11">
        <v>-6</v>
      </c>
      <c r="C5" s="36">
        <v>60</v>
      </c>
      <c r="D5" s="36" t="s">
        <v>53</v>
      </c>
      <c r="E5" s="36" t="s">
        <v>54</v>
      </c>
      <c r="F5" s="36" t="s">
        <v>55</v>
      </c>
      <c r="G5" s="36" t="s">
        <v>56</v>
      </c>
      <c r="H5" s="36" t="s">
        <v>57</v>
      </c>
      <c r="I5" s="36" t="s">
        <v>58</v>
      </c>
      <c r="J5" s="36" t="s">
        <v>59</v>
      </c>
      <c r="K5" s="36" t="s">
        <v>60</v>
      </c>
      <c r="L5" s="36" t="s">
        <v>61</v>
      </c>
      <c r="M5" s="12" t="s">
        <v>64</v>
      </c>
      <c r="N5" s="12" t="s">
        <v>65</v>
      </c>
      <c r="O5" s="12" t="s">
        <v>66</v>
      </c>
      <c r="P5" s="12" t="s">
        <v>67</v>
      </c>
      <c r="Q5" s="12" t="s">
        <v>68</v>
      </c>
      <c r="R5" s="38" t="s">
        <v>85</v>
      </c>
    </row>
    <row r="6" spans="2:19" x14ac:dyDescent="0.25">
      <c r="B6" s="11">
        <v>-5</v>
      </c>
      <c r="C6" s="36">
        <v>30</v>
      </c>
      <c r="D6" s="36">
        <v>60</v>
      </c>
      <c r="E6" s="36" t="s">
        <v>53</v>
      </c>
      <c r="F6" s="36" t="s">
        <v>54</v>
      </c>
      <c r="G6" s="36" t="s">
        <v>55</v>
      </c>
      <c r="H6" s="36" t="s">
        <v>56</v>
      </c>
      <c r="I6" s="36" t="s">
        <v>57</v>
      </c>
      <c r="J6" s="36" t="s">
        <v>58</v>
      </c>
      <c r="K6" s="36" t="s">
        <v>59</v>
      </c>
      <c r="L6" s="36" t="s">
        <v>60</v>
      </c>
      <c r="M6" s="37">
        <v>-6</v>
      </c>
      <c r="N6" s="12" t="s">
        <v>64</v>
      </c>
      <c r="O6" s="12" t="s">
        <v>65</v>
      </c>
      <c r="P6" s="12" t="s">
        <v>66</v>
      </c>
      <c r="Q6" s="12" t="s">
        <v>67</v>
      </c>
      <c r="R6" s="38"/>
    </row>
    <row r="7" spans="2:19" x14ac:dyDescent="0.25">
      <c r="B7" s="11">
        <v>-4</v>
      </c>
      <c r="C7" s="36">
        <v>15</v>
      </c>
      <c r="D7" s="36">
        <v>30</v>
      </c>
      <c r="E7" s="36">
        <v>60</v>
      </c>
      <c r="F7" s="36" t="s">
        <v>53</v>
      </c>
      <c r="G7" s="36" t="s">
        <v>54</v>
      </c>
      <c r="H7" s="36" t="s">
        <v>55</v>
      </c>
      <c r="I7" s="36" t="s">
        <v>56</v>
      </c>
      <c r="J7" s="36" t="s">
        <v>57</v>
      </c>
      <c r="K7" s="36" t="s">
        <v>58</v>
      </c>
      <c r="L7" s="36" t="s">
        <v>59</v>
      </c>
      <c r="M7" s="37">
        <v>-5</v>
      </c>
      <c r="N7" s="37">
        <v>-6</v>
      </c>
      <c r="O7" s="12" t="s">
        <v>64</v>
      </c>
      <c r="P7" s="12" t="s">
        <v>65</v>
      </c>
      <c r="Q7" s="12" t="s">
        <v>66</v>
      </c>
      <c r="R7" s="38" t="s">
        <v>86</v>
      </c>
    </row>
    <row r="8" spans="2:19" x14ac:dyDescent="0.25">
      <c r="B8" s="11">
        <v>-3</v>
      </c>
      <c r="C8" s="36">
        <v>8</v>
      </c>
      <c r="D8" s="36">
        <v>15</v>
      </c>
      <c r="E8" s="36">
        <v>30</v>
      </c>
      <c r="F8" s="36">
        <v>60</v>
      </c>
      <c r="G8" s="36" t="s">
        <v>53</v>
      </c>
      <c r="H8" s="36" t="s">
        <v>54</v>
      </c>
      <c r="I8" s="36" t="s">
        <v>55</v>
      </c>
      <c r="J8" s="36" t="s">
        <v>56</v>
      </c>
      <c r="K8" s="36" t="s">
        <v>57</v>
      </c>
      <c r="L8" s="36" t="s">
        <v>58</v>
      </c>
      <c r="M8" s="37">
        <v>-4</v>
      </c>
      <c r="N8" s="37">
        <v>-5</v>
      </c>
      <c r="O8" s="37">
        <v>-6</v>
      </c>
      <c r="P8" s="12" t="s">
        <v>64</v>
      </c>
      <c r="Q8" s="12" t="s">
        <v>65</v>
      </c>
      <c r="R8" s="38"/>
    </row>
    <row r="9" spans="2:19" x14ac:dyDescent="0.25">
      <c r="B9" s="11">
        <v>-2</v>
      </c>
      <c r="C9" s="36">
        <v>4</v>
      </c>
      <c r="D9" s="36">
        <v>8</v>
      </c>
      <c r="E9" s="36">
        <v>15</v>
      </c>
      <c r="F9" s="36">
        <v>30</v>
      </c>
      <c r="G9" s="36">
        <v>60</v>
      </c>
      <c r="H9" s="36" t="s">
        <v>53</v>
      </c>
      <c r="I9" s="36" t="s">
        <v>54</v>
      </c>
      <c r="J9" s="36" t="s">
        <v>55</v>
      </c>
      <c r="K9" s="36" t="s">
        <v>56</v>
      </c>
      <c r="L9" s="36" t="s">
        <v>57</v>
      </c>
      <c r="M9" s="37">
        <v>-3</v>
      </c>
      <c r="N9" s="37">
        <v>-4</v>
      </c>
      <c r="O9" s="37">
        <v>-5</v>
      </c>
      <c r="P9" s="37">
        <v>-6</v>
      </c>
      <c r="Q9" s="12" t="s">
        <v>64</v>
      </c>
      <c r="R9" s="38" t="s">
        <v>87</v>
      </c>
    </row>
    <row r="10" spans="2:19" x14ac:dyDescent="0.25">
      <c r="B10" s="11">
        <v>-1</v>
      </c>
      <c r="C10" s="36">
        <v>2</v>
      </c>
      <c r="D10" s="36">
        <v>4</v>
      </c>
      <c r="E10" s="36">
        <v>8</v>
      </c>
      <c r="F10" s="36">
        <v>15</v>
      </c>
      <c r="G10" s="36">
        <v>30</v>
      </c>
      <c r="H10" s="36">
        <v>60</v>
      </c>
      <c r="I10" s="36" t="s">
        <v>53</v>
      </c>
      <c r="J10" s="36" t="s">
        <v>54</v>
      </c>
      <c r="K10" s="36" t="s">
        <v>55</v>
      </c>
      <c r="L10" s="36" t="s">
        <v>56</v>
      </c>
      <c r="M10" s="37">
        <v>-2</v>
      </c>
      <c r="N10" s="37">
        <v>-3</v>
      </c>
      <c r="O10" s="37">
        <v>-4</v>
      </c>
      <c r="P10" s="37">
        <v>-5</v>
      </c>
      <c r="Q10" s="37">
        <v>-6</v>
      </c>
      <c r="R10" s="38"/>
    </row>
    <row r="11" spans="2:19" x14ac:dyDescent="0.25">
      <c r="B11" s="11">
        <v>0</v>
      </c>
      <c r="C11" s="36">
        <v>1</v>
      </c>
      <c r="D11" s="36">
        <v>2</v>
      </c>
      <c r="E11" s="36">
        <v>4</v>
      </c>
      <c r="F11" s="36">
        <v>8</v>
      </c>
      <c r="G11" s="36">
        <v>15</v>
      </c>
      <c r="H11" s="36">
        <v>30</v>
      </c>
      <c r="I11" s="36">
        <v>60</v>
      </c>
      <c r="J11" s="36" t="s">
        <v>53</v>
      </c>
      <c r="K11" s="36" t="s">
        <v>54</v>
      </c>
      <c r="L11" s="36" t="s">
        <v>55</v>
      </c>
      <c r="M11" s="37">
        <v>-1</v>
      </c>
      <c r="N11" s="37">
        <v>-2</v>
      </c>
      <c r="O11" s="37">
        <v>-3</v>
      </c>
      <c r="P11" s="37">
        <v>-4</v>
      </c>
      <c r="Q11" s="37">
        <v>-5</v>
      </c>
      <c r="R11" s="38"/>
    </row>
    <row r="12" spans="2:19" x14ac:dyDescent="0.25">
      <c r="B12" s="11">
        <v>1</v>
      </c>
      <c r="C12" s="36" t="s">
        <v>39</v>
      </c>
      <c r="D12" s="36">
        <v>1</v>
      </c>
      <c r="E12" s="36">
        <v>2</v>
      </c>
      <c r="F12" s="36">
        <v>4</v>
      </c>
      <c r="G12" s="36">
        <v>8</v>
      </c>
      <c r="H12" s="36">
        <v>15</v>
      </c>
      <c r="I12" s="36">
        <v>30</v>
      </c>
      <c r="J12" s="36" t="s">
        <v>62</v>
      </c>
      <c r="K12" s="36" t="s">
        <v>53</v>
      </c>
      <c r="L12" s="36" t="s">
        <v>54</v>
      </c>
      <c r="M12" s="37">
        <v>0</v>
      </c>
      <c r="N12" s="37">
        <v>-1</v>
      </c>
      <c r="O12" s="37">
        <v>-2</v>
      </c>
      <c r="P12" s="37">
        <v>-3</v>
      </c>
      <c r="Q12" s="37">
        <v>-4</v>
      </c>
      <c r="R12" s="38"/>
    </row>
    <row r="13" spans="2:19" x14ac:dyDescent="0.25">
      <c r="B13" s="11">
        <v>2</v>
      </c>
      <c r="C13" s="36" t="s">
        <v>38</v>
      </c>
      <c r="D13" s="36" t="s">
        <v>39</v>
      </c>
      <c r="E13" s="36">
        <v>1</v>
      </c>
      <c r="F13" s="36">
        <v>2</v>
      </c>
      <c r="G13" s="36">
        <v>4</v>
      </c>
      <c r="H13" s="36">
        <v>8</v>
      </c>
      <c r="I13" s="36">
        <v>15</v>
      </c>
      <c r="J13" s="36">
        <v>30</v>
      </c>
      <c r="K13" s="36" t="s">
        <v>62</v>
      </c>
      <c r="L13" s="36" t="s">
        <v>53</v>
      </c>
      <c r="M13" s="37">
        <v>1</v>
      </c>
      <c r="N13" s="37">
        <v>0</v>
      </c>
      <c r="O13" s="37">
        <v>-1</v>
      </c>
      <c r="P13" s="37">
        <v>-2</v>
      </c>
      <c r="Q13" s="37">
        <v>-3</v>
      </c>
      <c r="R13" s="38"/>
    </row>
    <row r="14" spans="2:19" x14ac:dyDescent="0.25">
      <c r="B14" s="11">
        <v>3</v>
      </c>
      <c r="C14" s="36" t="s">
        <v>42</v>
      </c>
      <c r="D14" s="36" t="s">
        <v>38</v>
      </c>
      <c r="E14" s="36" t="s">
        <v>39</v>
      </c>
      <c r="F14" s="36">
        <v>1</v>
      </c>
      <c r="G14" s="36">
        <v>2</v>
      </c>
      <c r="H14" s="36">
        <v>4</v>
      </c>
      <c r="I14" s="36">
        <v>8</v>
      </c>
      <c r="J14" s="36">
        <v>15</v>
      </c>
      <c r="K14" s="36">
        <v>30</v>
      </c>
      <c r="L14" s="36">
        <v>60</v>
      </c>
      <c r="M14" s="37">
        <v>2</v>
      </c>
      <c r="N14" s="37">
        <v>1</v>
      </c>
      <c r="O14" s="37">
        <v>0</v>
      </c>
      <c r="P14" s="37">
        <v>-1</v>
      </c>
      <c r="Q14" s="37">
        <v>-2</v>
      </c>
      <c r="R14" s="38" t="s">
        <v>76</v>
      </c>
    </row>
    <row r="15" spans="2:19" x14ac:dyDescent="0.25">
      <c r="B15" s="11">
        <v>4</v>
      </c>
      <c r="C15" s="34" t="s">
        <v>43</v>
      </c>
      <c r="D15" s="36" t="s">
        <v>42</v>
      </c>
      <c r="E15" s="36" t="s">
        <v>38</v>
      </c>
      <c r="F15" s="36" t="s">
        <v>39</v>
      </c>
      <c r="G15" s="36">
        <v>1</v>
      </c>
      <c r="H15" s="36">
        <v>2</v>
      </c>
      <c r="I15" s="36">
        <v>4</v>
      </c>
      <c r="J15" s="36">
        <v>8</v>
      </c>
      <c r="K15" s="36">
        <v>15</v>
      </c>
      <c r="L15" s="36">
        <v>30</v>
      </c>
      <c r="M15" s="37">
        <v>3</v>
      </c>
      <c r="N15" s="37">
        <v>2</v>
      </c>
      <c r="O15" s="37">
        <v>1</v>
      </c>
      <c r="P15" s="37">
        <v>0</v>
      </c>
      <c r="Q15" s="37">
        <v>-1</v>
      </c>
      <c r="R15" s="38"/>
    </row>
    <row r="16" spans="2:19" x14ac:dyDescent="0.25">
      <c r="B16" s="11">
        <v>5</v>
      </c>
      <c r="C16" s="34" t="s">
        <v>44</v>
      </c>
      <c r="D16" s="34" t="s">
        <v>43</v>
      </c>
      <c r="E16" s="36" t="s">
        <v>42</v>
      </c>
      <c r="F16" s="36" t="s">
        <v>38</v>
      </c>
      <c r="G16" s="36" t="s">
        <v>39</v>
      </c>
      <c r="H16" s="36">
        <v>1</v>
      </c>
      <c r="I16" s="36">
        <v>2</v>
      </c>
      <c r="J16" s="36">
        <v>4</v>
      </c>
      <c r="K16" s="36">
        <v>8</v>
      </c>
      <c r="L16" s="36">
        <v>15</v>
      </c>
      <c r="M16" s="37">
        <v>4</v>
      </c>
      <c r="N16" s="37">
        <v>3</v>
      </c>
      <c r="O16" s="37">
        <v>2</v>
      </c>
      <c r="P16" s="37">
        <v>1</v>
      </c>
      <c r="Q16" s="37">
        <v>0</v>
      </c>
      <c r="R16" s="38" t="s">
        <v>84</v>
      </c>
    </row>
    <row r="17" spans="2:18" x14ac:dyDescent="0.25">
      <c r="B17" s="11">
        <v>6</v>
      </c>
      <c r="C17" s="34" t="s">
        <v>45</v>
      </c>
      <c r="D17" s="34" t="s">
        <v>44</v>
      </c>
      <c r="E17" s="34" t="s">
        <v>43</v>
      </c>
      <c r="F17" s="36" t="s">
        <v>42</v>
      </c>
      <c r="G17" s="36" t="s">
        <v>38</v>
      </c>
      <c r="H17" s="36" t="s">
        <v>39</v>
      </c>
      <c r="I17" s="36">
        <v>1</v>
      </c>
      <c r="J17" s="36">
        <v>2</v>
      </c>
      <c r="K17" s="36">
        <v>4</v>
      </c>
      <c r="L17" s="36">
        <v>8</v>
      </c>
      <c r="M17" s="37">
        <v>5</v>
      </c>
      <c r="N17" s="37">
        <v>4</v>
      </c>
      <c r="O17" s="37">
        <v>3</v>
      </c>
      <c r="P17" s="37">
        <v>2</v>
      </c>
      <c r="Q17" s="37">
        <v>1</v>
      </c>
      <c r="R17" s="38" t="s">
        <v>77</v>
      </c>
    </row>
    <row r="18" spans="2:18" x14ac:dyDescent="0.25">
      <c r="B18" s="11">
        <v>7</v>
      </c>
      <c r="C18" s="34" t="s">
        <v>46</v>
      </c>
      <c r="D18" s="34" t="s">
        <v>45</v>
      </c>
      <c r="E18" s="34" t="s">
        <v>44</v>
      </c>
      <c r="F18" s="34" t="s">
        <v>43</v>
      </c>
      <c r="G18" s="36" t="s">
        <v>42</v>
      </c>
      <c r="H18" s="36" t="s">
        <v>38</v>
      </c>
      <c r="I18" s="36" t="s">
        <v>39</v>
      </c>
      <c r="J18" s="36">
        <v>1</v>
      </c>
      <c r="K18" s="36">
        <v>2</v>
      </c>
      <c r="L18" s="36">
        <v>4</v>
      </c>
      <c r="M18" s="37">
        <v>6</v>
      </c>
      <c r="N18" s="37">
        <v>5</v>
      </c>
      <c r="O18" s="37">
        <v>4</v>
      </c>
      <c r="P18" s="37">
        <v>3</v>
      </c>
      <c r="Q18" s="37">
        <v>2</v>
      </c>
      <c r="R18" s="38" t="s">
        <v>78</v>
      </c>
    </row>
    <row r="19" spans="2:18" x14ac:dyDescent="0.25">
      <c r="B19" s="11">
        <v>8</v>
      </c>
      <c r="C19" s="35" t="s">
        <v>47</v>
      </c>
      <c r="D19" s="34" t="s">
        <v>46</v>
      </c>
      <c r="E19" s="34" t="s">
        <v>45</v>
      </c>
      <c r="F19" s="34" t="s">
        <v>44</v>
      </c>
      <c r="G19" s="34" t="s">
        <v>43</v>
      </c>
      <c r="H19" s="36" t="s">
        <v>42</v>
      </c>
      <c r="I19" s="36" t="s">
        <v>38</v>
      </c>
      <c r="J19" s="36" t="s">
        <v>39</v>
      </c>
      <c r="K19" s="36">
        <v>1</v>
      </c>
      <c r="L19" s="36">
        <v>2</v>
      </c>
      <c r="M19" s="37">
        <v>7</v>
      </c>
      <c r="N19" s="37">
        <v>6</v>
      </c>
      <c r="O19" s="37">
        <v>5</v>
      </c>
      <c r="P19" s="37">
        <v>4</v>
      </c>
      <c r="Q19" s="37">
        <v>3</v>
      </c>
      <c r="R19" s="38" t="s">
        <v>79</v>
      </c>
    </row>
    <row r="20" spans="2:18" x14ac:dyDescent="0.25">
      <c r="B20" s="11">
        <v>9</v>
      </c>
      <c r="C20" s="35" t="s">
        <v>48</v>
      </c>
      <c r="D20" s="35" t="s">
        <v>47</v>
      </c>
      <c r="E20" s="34" t="s">
        <v>46</v>
      </c>
      <c r="F20" s="34" t="s">
        <v>45</v>
      </c>
      <c r="G20" s="34" t="s">
        <v>44</v>
      </c>
      <c r="H20" s="34" t="s">
        <v>43</v>
      </c>
      <c r="I20" s="36" t="s">
        <v>42</v>
      </c>
      <c r="J20" s="36" t="s">
        <v>38</v>
      </c>
      <c r="K20" s="36" t="s">
        <v>39</v>
      </c>
      <c r="L20" s="36">
        <v>1</v>
      </c>
      <c r="M20" s="37">
        <v>8</v>
      </c>
      <c r="N20" s="37">
        <v>7</v>
      </c>
      <c r="O20" s="37">
        <v>6</v>
      </c>
      <c r="P20" s="37">
        <v>5</v>
      </c>
      <c r="Q20" s="37">
        <v>4</v>
      </c>
      <c r="R20" s="38" t="s">
        <v>80</v>
      </c>
    </row>
    <row r="21" spans="2:18" x14ac:dyDescent="0.25">
      <c r="B21" s="11">
        <v>10</v>
      </c>
      <c r="C21" s="35" t="s">
        <v>49</v>
      </c>
      <c r="D21" s="35" t="s">
        <v>48</v>
      </c>
      <c r="E21" s="35" t="s">
        <v>47</v>
      </c>
      <c r="F21" s="34" t="s">
        <v>46</v>
      </c>
      <c r="G21" s="34" t="s">
        <v>45</v>
      </c>
      <c r="H21" s="34" t="s">
        <v>44</v>
      </c>
      <c r="I21" s="34" t="s">
        <v>43</v>
      </c>
      <c r="J21" s="36" t="s">
        <v>42</v>
      </c>
      <c r="K21" s="36" t="s">
        <v>38</v>
      </c>
      <c r="L21" s="36" t="s">
        <v>39</v>
      </c>
      <c r="M21" s="37">
        <v>9</v>
      </c>
      <c r="N21" s="37">
        <v>8</v>
      </c>
      <c r="O21" s="37">
        <v>7</v>
      </c>
      <c r="P21" s="37">
        <v>6</v>
      </c>
      <c r="Q21" s="37">
        <v>5</v>
      </c>
      <c r="R21" s="38" t="s">
        <v>81</v>
      </c>
    </row>
    <row r="22" spans="2:18" x14ac:dyDescent="0.25">
      <c r="B22" s="11">
        <v>11</v>
      </c>
      <c r="C22" s="35" t="s">
        <v>50</v>
      </c>
      <c r="D22" s="35" t="s">
        <v>49</v>
      </c>
      <c r="E22" s="35" t="s">
        <v>48</v>
      </c>
      <c r="F22" s="35" t="s">
        <v>47</v>
      </c>
      <c r="G22" s="34" t="s">
        <v>46</v>
      </c>
      <c r="H22" s="34" t="s">
        <v>45</v>
      </c>
      <c r="I22" s="34" t="s">
        <v>44</v>
      </c>
      <c r="J22" s="34" t="s">
        <v>43</v>
      </c>
      <c r="K22" s="36" t="s">
        <v>42</v>
      </c>
      <c r="L22" s="36" t="s">
        <v>38</v>
      </c>
      <c r="M22" s="37">
        <v>10</v>
      </c>
      <c r="N22" s="37">
        <v>9</v>
      </c>
      <c r="O22" s="37">
        <v>8</v>
      </c>
      <c r="P22" s="37">
        <v>7</v>
      </c>
      <c r="Q22" s="37">
        <v>6</v>
      </c>
      <c r="R22" s="38" t="s">
        <v>82</v>
      </c>
    </row>
    <row r="23" spans="2:18" x14ac:dyDescent="0.25">
      <c r="B23" s="11">
        <v>12</v>
      </c>
      <c r="C23" s="35" t="s">
        <v>51</v>
      </c>
      <c r="D23" s="35" t="s">
        <v>50</v>
      </c>
      <c r="E23" s="35" t="s">
        <v>49</v>
      </c>
      <c r="F23" s="35" t="s">
        <v>48</v>
      </c>
      <c r="G23" s="35" t="s">
        <v>47</v>
      </c>
      <c r="H23" s="34" t="s">
        <v>46</v>
      </c>
      <c r="I23" s="34" t="s">
        <v>45</v>
      </c>
      <c r="J23" s="34" t="s">
        <v>44</v>
      </c>
      <c r="K23" s="34" t="s">
        <v>43</v>
      </c>
      <c r="L23" s="36" t="s">
        <v>42</v>
      </c>
      <c r="M23" s="37">
        <v>11</v>
      </c>
      <c r="N23" s="37">
        <v>10</v>
      </c>
      <c r="O23" s="37">
        <v>9</v>
      </c>
      <c r="P23" s="37">
        <v>8</v>
      </c>
      <c r="Q23" s="37">
        <v>7</v>
      </c>
      <c r="R23" s="38" t="s">
        <v>75</v>
      </c>
    </row>
    <row r="24" spans="2:18" x14ac:dyDescent="0.25">
      <c r="B24" s="11">
        <v>13</v>
      </c>
      <c r="C24" s="35" t="s">
        <v>52</v>
      </c>
      <c r="D24" s="35" t="s">
        <v>51</v>
      </c>
      <c r="E24" s="35" t="s">
        <v>50</v>
      </c>
      <c r="F24" s="35" t="s">
        <v>49</v>
      </c>
      <c r="G24" s="35" t="s">
        <v>48</v>
      </c>
      <c r="H24" s="35" t="s">
        <v>47</v>
      </c>
      <c r="I24" s="34" t="s">
        <v>46</v>
      </c>
      <c r="J24" s="34" t="s">
        <v>45</v>
      </c>
      <c r="K24" s="34" t="s">
        <v>44</v>
      </c>
      <c r="L24" s="34" t="s">
        <v>43</v>
      </c>
      <c r="M24" s="37">
        <v>12</v>
      </c>
      <c r="N24" s="37">
        <v>11</v>
      </c>
      <c r="O24" s="37">
        <v>10</v>
      </c>
      <c r="P24" s="37">
        <v>9</v>
      </c>
      <c r="Q24" s="37">
        <v>8</v>
      </c>
      <c r="R24" s="38" t="s">
        <v>74</v>
      </c>
    </row>
    <row r="25" spans="2:18" x14ac:dyDescent="0.25">
      <c r="B25" s="11">
        <v>14</v>
      </c>
      <c r="C25" s="35"/>
      <c r="D25" s="35" t="s">
        <v>52</v>
      </c>
      <c r="E25" s="35" t="s">
        <v>51</v>
      </c>
      <c r="F25" s="35" t="s">
        <v>50</v>
      </c>
      <c r="G25" s="35" t="s">
        <v>49</v>
      </c>
      <c r="H25" s="35" t="s">
        <v>48</v>
      </c>
      <c r="I25" s="35" t="s">
        <v>47</v>
      </c>
      <c r="J25" s="34" t="s">
        <v>46</v>
      </c>
      <c r="K25" s="34" t="s">
        <v>45</v>
      </c>
      <c r="L25" s="34" t="s">
        <v>44</v>
      </c>
      <c r="M25" s="37">
        <v>13</v>
      </c>
      <c r="N25" s="37">
        <v>12</v>
      </c>
      <c r="O25" s="37">
        <v>11</v>
      </c>
      <c r="P25" s="37">
        <v>10</v>
      </c>
      <c r="Q25" s="37">
        <v>9</v>
      </c>
      <c r="R25" s="38" t="s">
        <v>73</v>
      </c>
    </row>
    <row r="26" spans="2:18" x14ac:dyDescent="0.25">
      <c r="B26" s="11">
        <v>15</v>
      </c>
      <c r="C26" s="131" t="s">
        <v>70</v>
      </c>
      <c r="D26" s="132"/>
      <c r="E26" s="31" t="s">
        <v>52</v>
      </c>
      <c r="F26" s="31" t="s">
        <v>51</v>
      </c>
      <c r="G26" s="31" t="s">
        <v>50</v>
      </c>
      <c r="H26" s="31" t="s">
        <v>49</v>
      </c>
      <c r="I26" s="31" t="s">
        <v>48</v>
      </c>
      <c r="J26" s="31" t="s">
        <v>47</v>
      </c>
      <c r="K26" s="34" t="s">
        <v>46</v>
      </c>
      <c r="L26" s="34" t="s">
        <v>45</v>
      </c>
      <c r="M26" s="37">
        <v>14</v>
      </c>
      <c r="N26" s="37">
        <v>13</v>
      </c>
      <c r="O26" s="37">
        <v>12</v>
      </c>
      <c r="P26" s="37">
        <v>11</v>
      </c>
      <c r="Q26" s="37">
        <v>10</v>
      </c>
      <c r="R26" s="38" t="s">
        <v>72</v>
      </c>
    </row>
    <row r="27" spans="2:18" x14ac:dyDescent="0.25">
      <c r="B27" s="11">
        <v>16</v>
      </c>
      <c r="C27" s="128" t="s">
        <v>63</v>
      </c>
      <c r="D27" s="129"/>
      <c r="E27" s="130"/>
      <c r="F27" s="29" t="s">
        <v>52</v>
      </c>
      <c r="G27" s="29" t="s">
        <v>51</v>
      </c>
      <c r="H27" s="29" t="s">
        <v>50</v>
      </c>
      <c r="I27" s="29" t="s">
        <v>49</v>
      </c>
      <c r="J27" s="29" t="s">
        <v>48</v>
      </c>
      <c r="K27" s="29" t="s">
        <v>47</v>
      </c>
      <c r="L27" s="34" t="s">
        <v>46</v>
      </c>
      <c r="M27" s="32">
        <v>15</v>
      </c>
      <c r="N27" s="37">
        <v>14</v>
      </c>
      <c r="O27" s="37">
        <v>13</v>
      </c>
      <c r="P27" s="37">
        <v>12</v>
      </c>
      <c r="Q27" s="37">
        <v>11</v>
      </c>
      <c r="R27" s="38" t="s">
        <v>71</v>
      </c>
    </row>
    <row r="28" spans="2:18" x14ac:dyDescent="0.25">
      <c r="B28" s="11">
        <v>17</v>
      </c>
      <c r="C28" s="124"/>
      <c r="D28" s="125"/>
      <c r="E28" s="125"/>
      <c r="F28" s="126"/>
      <c r="G28" s="35" t="s">
        <v>52</v>
      </c>
      <c r="H28" s="35" t="s">
        <v>51</v>
      </c>
      <c r="I28" s="35" t="s">
        <v>50</v>
      </c>
      <c r="J28" s="35" t="s">
        <v>49</v>
      </c>
      <c r="K28" s="35" t="s">
        <v>48</v>
      </c>
      <c r="L28" s="35" t="s">
        <v>47</v>
      </c>
      <c r="M28" s="30">
        <v>16</v>
      </c>
      <c r="N28" s="32">
        <v>15</v>
      </c>
      <c r="O28" s="37">
        <v>14</v>
      </c>
      <c r="P28" s="37">
        <v>13</v>
      </c>
      <c r="Q28" s="37">
        <v>12</v>
      </c>
      <c r="R28" s="39"/>
    </row>
    <row r="29" spans="2:18" x14ac:dyDescent="0.25">
      <c r="B29" s="11">
        <v>18</v>
      </c>
      <c r="C29" s="124"/>
      <c r="D29" s="125"/>
      <c r="E29" s="125"/>
      <c r="F29" s="125"/>
      <c r="G29" s="126"/>
      <c r="H29" s="35" t="s">
        <v>52</v>
      </c>
      <c r="I29" s="35" t="s">
        <v>51</v>
      </c>
      <c r="J29" s="35" t="s">
        <v>50</v>
      </c>
      <c r="K29" s="35" t="s">
        <v>49</v>
      </c>
      <c r="L29" s="35" t="s">
        <v>48</v>
      </c>
      <c r="M29" s="37">
        <v>17</v>
      </c>
      <c r="N29" s="30">
        <v>16</v>
      </c>
      <c r="O29" s="32">
        <v>15</v>
      </c>
      <c r="P29" s="37">
        <v>14</v>
      </c>
      <c r="Q29" s="37">
        <v>13</v>
      </c>
      <c r="R29" s="39"/>
    </row>
    <row r="30" spans="2:18" x14ac:dyDescent="0.25">
      <c r="B30" s="11">
        <v>19</v>
      </c>
      <c r="C30" s="124"/>
      <c r="D30" s="125"/>
      <c r="E30" s="125"/>
      <c r="F30" s="125"/>
      <c r="G30" s="125"/>
      <c r="H30" s="126"/>
      <c r="I30" s="35" t="s">
        <v>52</v>
      </c>
      <c r="J30" s="35" t="s">
        <v>51</v>
      </c>
      <c r="K30" s="35" t="s">
        <v>50</v>
      </c>
      <c r="L30" s="35" t="s">
        <v>49</v>
      </c>
      <c r="M30" s="37">
        <v>18</v>
      </c>
      <c r="N30" s="37">
        <v>17</v>
      </c>
      <c r="O30" s="30">
        <v>16</v>
      </c>
      <c r="P30" s="32">
        <v>15</v>
      </c>
      <c r="Q30" s="37">
        <v>14</v>
      </c>
      <c r="R30" s="39"/>
    </row>
    <row r="31" spans="2:18" x14ac:dyDescent="0.25">
      <c r="B31" s="11">
        <v>20</v>
      </c>
      <c r="C31" s="124"/>
      <c r="D31" s="125"/>
      <c r="E31" s="125"/>
      <c r="F31" s="125"/>
      <c r="G31" s="125"/>
      <c r="H31" s="125"/>
      <c r="I31" s="126"/>
      <c r="J31" s="35" t="s">
        <v>52</v>
      </c>
      <c r="K31" s="35" t="s">
        <v>51</v>
      </c>
      <c r="L31" s="35" t="s">
        <v>50</v>
      </c>
      <c r="M31" s="37">
        <v>19</v>
      </c>
      <c r="N31" s="37">
        <v>18</v>
      </c>
      <c r="O31" s="37">
        <v>17</v>
      </c>
      <c r="P31" s="30">
        <v>16</v>
      </c>
      <c r="Q31" s="32">
        <v>15</v>
      </c>
      <c r="R31" s="39"/>
    </row>
    <row r="32" spans="2:18" x14ac:dyDescent="0.25">
      <c r="K32" s="27"/>
      <c r="L32" s="27"/>
      <c r="M32" s="27"/>
      <c r="N32" s="27"/>
      <c r="O32" s="27"/>
      <c r="P32" s="27"/>
      <c r="Q32" s="27"/>
      <c r="R32" s="28"/>
    </row>
    <row r="33" spans="11:18" x14ac:dyDescent="0.25">
      <c r="K33" s="27"/>
      <c r="L33" s="27"/>
      <c r="M33" s="27"/>
      <c r="N33" s="27"/>
      <c r="O33" s="27"/>
      <c r="P33" s="27"/>
      <c r="Q33" s="27"/>
      <c r="R33" s="28"/>
    </row>
    <row r="34" spans="11:18" x14ac:dyDescent="0.25">
      <c r="K34" s="27"/>
      <c r="L34" s="27"/>
      <c r="M34" s="27"/>
      <c r="N34" s="27"/>
      <c r="O34" s="27"/>
      <c r="P34" s="27"/>
      <c r="Q34" s="27"/>
      <c r="R34" s="28"/>
    </row>
    <row r="35" spans="11:18" x14ac:dyDescent="0.25">
      <c r="K35" s="27"/>
      <c r="L35" s="27"/>
      <c r="M35" s="27"/>
      <c r="N35" s="27"/>
      <c r="O35" s="27"/>
      <c r="P35" s="27"/>
      <c r="Q35" s="27"/>
      <c r="R35" s="28"/>
    </row>
    <row r="36" spans="11:18" x14ac:dyDescent="0.25">
      <c r="K36" s="27"/>
      <c r="L36" s="27"/>
      <c r="M36" s="27"/>
      <c r="N36" s="27"/>
      <c r="O36" s="27"/>
      <c r="P36" s="27"/>
      <c r="Q36" s="27"/>
      <c r="R36" s="28"/>
    </row>
    <row r="37" spans="11:18" x14ac:dyDescent="0.25">
      <c r="K37" s="27"/>
      <c r="L37" s="27"/>
      <c r="M37" s="27"/>
      <c r="N37" s="27"/>
      <c r="O37" s="27"/>
      <c r="P37" s="27"/>
      <c r="Q37" s="27"/>
      <c r="R37" s="28"/>
    </row>
    <row r="38" spans="11:18" x14ac:dyDescent="0.25">
      <c r="K38" s="28"/>
      <c r="L38" s="28"/>
      <c r="M38" s="28"/>
      <c r="N38" s="28"/>
      <c r="O38" s="28"/>
      <c r="P38" s="28"/>
      <c r="Q38" s="28"/>
      <c r="R38" s="28"/>
    </row>
  </sheetData>
  <mergeCells count="9">
    <mergeCell ref="B2:R2"/>
    <mergeCell ref="C3:L3"/>
    <mergeCell ref="C29:G29"/>
    <mergeCell ref="C30:H30"/>
    <mergeCell ref="C31:I31"/>
    <mergeCell ref="M3:Q3"/>
    <mergeCell ref="C27:E27"/>
    <mergeCell ref="C26:D26"/>
    <mergeCell ref="C28:F28"/>
  </mergeCells>
  <phoneticPr fontId="19" type="noConversion"/>
  <pageMargins left="0.7" right="0.7" top="0.75" bottom="0.75" header="0.3" footer="0.3"/>
  <ignoredErrors>
    <ignoredError sqref="C17 D18 E19 F20 G21 H22 I23 J24 K25 L26" twoDigitTextYear="1"/>
    <ignoredError sqref="J12 K13 M5 N6 O7 P8 Q8:Q9 N5:Q5 O6:Q6 P7:Q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Camera Calculator</vt:lpstr>
      <vt:lpstr>Cheat Sheet</vt:lpstr>
      <vt:lpstr>EVChart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scanlinevfx</dc:creator>
  <cp:lastModifiedBy>Jeffrey Ian Wilson</cp:lastModifiedBy>
  <cp:lastPrinted>2024-09-21T13:19:21Z</cp:lastPrinted>
  <dcterms:created xsi:type="dcterms:W3CDTF">2021-06-10T15:51:45Z</dcterms:created>
  <dcterms:modified xsi:type="dcterms:W3CDTF">2025-04-15T16:15:59Z</dcterms:modified>
</cp:coreProperties>
</file>